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8795" windowHeight="11505"/>
  </bookViews>
  <sheets>
    <sheet name="адр.9 мес." sheetId="1" r:id="rId1"/>
  </sheets>
  <calcPr calcId="145621"/>
</workbook>
</file>

<file path=xl/calcChain.xml><?xml version="1.0" encoding="utf-8"?>
<calcChain xmlns="http://schemas.openxmlformats.org/spreadsheetml/2006/main">
  <c r="E1609" i="1" l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G1411" i="1"/>
  <c r="E1411" i="1" s="1"/>
  <c r="G1410" i="1"/>
  <c r="E1410" i="1" s="1"/>
  <c r="G1409" i="1"/>
  <c r="E1409" i="1" s="1"/>
  <c r="E1408" i="1"/>
  <c r="E1407" i="1"/>
  <c r="E1406" i="1"/>
  <c r="E1405" i="1"/>
  <c r="E1404" i="1"/>
  <c r="E1403" i="1"/>
  <c r="E1402" i="1"/>
  <c r="E1401" i="1"/>
  <c r="G1400" i="1"/>
  <c r="F1400" i="1"/>
  <c r="E1400" i="1"/>
  <c r="E1399" i="1"/>
  <c r="E1398" i="1"/>
  <c r="E1397" i="1"/>
  <c r="E1396" i="1"/>
  <c r="E1395" i="1"/>
  <c r="E1394" i="1"/>
  <c r="E1393" i="1"/>
  <c r="E1392" i="1"/>
  <c r="E1391" i="1"/>
  <c r="G1390" i="1"/>
  <c r="F1390" i="1"/>
  <c r="E1390" i="1"/>
  <c r="E1389" i="1"/>
  <c r="E1388" i="1"/>
  <c r="E1387" i="1"/>
  <c r="E1386" i="1"/>
  <c r="E1385" i="1"/>
  <c r="E1384" i="1"/>
  <c r="E1383" i="1"/>
  <c r="E1382" i="1"/>
  <c r="E1381" i="1"/>
  <c r="G1380" i="1"/>
  <c r="F1380" i="1"/>
  <c r="E1380" i="1"/>
  <c r="E1379" i="1"/>
  <c r="E1378" i="1"/>
  <c r="E1377" i="1"/>
  <c r="E1376" i="1"/>
  <c r="E1375" i="1"/>
  <c r="E1374" i="1"/>
  <c r="E1373" i="1"/>
  <c r="E1372" i="1"/>
  <c r="E1371" i="1"/>
  <c r="G1370" i="1"/>
  <c r="F1370" i="1"/>
  <c r="E1370" i="1"/>
  <c r="E1369" i="1"/>
  <c r="E1368" i="1"/>
  <c r="E1367" i="1"/>
  <c r="E1366" i="1"/>
  <c r="E1365" i="1"/>
  <c r="E1364" i="1"/>
  <c r="E1363" i="1"/>
  <c r="E1362" i="1"/>
  <c r="E1361" i="1"/>
  <c r="G1360" i="1"/>
  <c r="F1360" i="1"/>
  <c r="E1360" i="1"/>
  <c r="E1359" i="1"/>
  <c r="E1358" i="1"/>
  <c r="E1357" i="1"/>
  <c r="E1356" i="1"/>
  <c r="E1355" i="1"/>
  <c r="E1354" i="1"/>
  <c r="E1353" i="1"/>
  <c r="E1352" i="1"/>
  <c r="E1351" i="1"/>
  <c r="G1350" i="1"/>
  <c r="F1350" i="1"/>
  <c r="E1350" i="1"/>
  <c r="E1349" i="1"/>
  <c r="E1348" i="1"/>
  <c r="E1347" i="1"/>
  <c r="E1346" i="1"/>
  <c r="E1345" i="1"/>
  <c r="E1344" i="1"/>
  <c r="E1343" i="1"/>
  <c r="E1342" i="1"/>
  <c r="E1341" i="1"/>
  <c r="G1340" i="1"/>
  <c r="F1340" i="1"/>
  <c r="E1340" i="1"/>
  <c r="E1339" i="1"/>
  <c r="E1338" i="1"/>
  <c r="E1337" i="1"/>
  <c r="E1336" i="1"/>
  <c r="E1335" i="1"/>
  <c r="E1334" i="1"/>
  <c r="E1333" i="1"/>
  <c r="E1332" i="1"/>
  <c r="E1331" i="1"/>
  <c r="G1330" i="1"/>
  <c r="F1330" i="1"/>
  <c r="E1330" i="1"/>
  <c r="E1329" i="1"/>
  <c r="E1328" i="1"/>
  <c r="E1327" i="1"/>
  <c r="E1326" i="1"/>
  <c r="E1325" i="1"/>
  <c r="E1324" i="1"/>
  <c r="E1323" i="1"/>
  <c r="E1322" i="1"/>
  <c r="E1321" i="1"/>
  <c r="G1320" i="1"/>
  <c r="F1320" i="1"/>
  <c r="E1320" i="1"/>
  <c r="E1319" i="1"/>
  <c r="E1318" i="1"/>
  <c r="E1317" i="1"/>
  <c r="E1316" i="1"/>
  <c r="E1315" i="1"/>
  <c r="E1314" i="1"/>
  <c r="E1313" i="1"/>
  <c r="E1312" i="1"/>
  <c r="E1311" i="1"/>
  <c r="G1310" i="1"/>
  <c r="F1310" i="1"/>
  <c r="E1310" i="1"/>
  <c r="E1309" i="1"/>
  <c r="E1308" i="1"/>
  <c r="E1307" i="1"/>
  <c r="E1306" i="1"/>
  <c r="E1305" i="1"/>
  <c r="E1304" i="1"/>
  <c r="E1303" i="1"/>
  <c r="E1302" i="1"/>
  <c r="E1301" i="1"/>
  <c r="G1300" i="1"/>
  <c r="F1300" i="1"/>
  <c r="E1300" i="1"/>
  <c r="E1299" i="1"/>
  <c r="E1298" i="1"/>
  <c r="E1297" i="1"/>
  <c r="E1296" i="1"/>
  <c r="E1295" i="1"/>
  <c r="E1294" i="1"/>
  <c r="E1293" i="1"/>
  <c r="E1292" i="1"/>
  <c r="E1291" i="1"/>
  <c r="G1290" i="1"/>
  <c r="F1290" i="1"/>
  <c r="E1290" i="1"/>
  <c r="E1289" i="1"/>
  <c r="E1288" i="1"/>
  <c r="E1287" i="1"/>
  <c r="E1286" i="1"/>
  <c r="E1285" i="1"/>
  <c r="E1284" i="1"/>
  <c r="E1283" i="1"/>
  <c r="E1282" i="1"/>
  <c r="E1281" i="1"/>
  <c r="G1280" i="1"/>
  <c r="F1280" i="1"/>
  <c r="E1280" i="1"/>
  <c r="E1279" i="1"/>
  <c r="E1278" i="1"/>
  <c r="E1277" i="1"/>
  <c r="E1276" i="1"/>
  <c r="E1275" i="1"/>
  <c r="E1274" i="1"/>
  <c r="E1273" i="1"/>
  <c r="E1272" i="1"/>
  <c r="E1271" i="1"/>
  <c r="G1270" i="1"/>
  <c r="F1270" i="1"/>
  <c r="E1270" i="1"/>
  <c r="E1269" i="1"/>
  <c r="E1268" i="1"/>
  <c r="E1267" i="1"/>
  <c r="E1266" i="1"/>
  <c r="E1265" i="1"/>
  <c r="E1264" i="1"/>
  <c r="E1263" i="1"/>
  <c r="E1262" i="1"/>
  <c r="E1261" i="1"/>
  <c r="G1260" i="1"/>
  <c r="F1260" i="1"/>
  <c r="E1260" i="1"/>
  <c r="E1259" i="1"/>
  <c r="E1258" i="1"/>
  <c r="E1257" i="1"/>
  <c r="E1256" i="1"/>
  <c r="E1255" i="1"/>
  <c r="E1254" i="1"/>
  <c r="E1253" i="1"/>
  <c r="E1252" i="1"/>
  <c r="E1251" i="1"/>
  <c r="G1250" i="1"/>
  <c r="F1250" i="1"/>
  <c r="E1250" i="1"/>
  <c r="E1249" i="1"/>
  <c r="E1248" i="1"/>
  <c r="E1247" i="1"/>
  <c r="E1246" i="1"/>
  <c r="E1245" i="1"/>
  <c r="E1244" i="1"/>
  <c r="E1243" i="1"/>
  <c r="E1242" i="1"/>
  <c r="E1241" i="1"/>
  <c r="G1240" i="1"/>
  <c r="F1240" i="1"/>
  <c r="E1240" i="1"/>
  <c r="E1239" i="1"/>
  <c r="E1238" i="1"/>
  <c r="E1237" i="1"/>
  <c r="E1236" i="1"/>
  <c r="E1235" i="1"/>
  <c r="E1234" i="1"/>
  <c r="E1233" i="1"/>
  <c r="E1232" i="1"/>
  <c r="E1231" i="1"/>
  <c r="G1230" i="1"/>
  <c r="F1230" i="1"/>
  <c r="E1230" i="1"/>
  <c r="E1229" i="1"/>
  <c r="E1228" i="1"/>
  <c r="E1227" i="1"/>
  <c r="E1226" i="1"/>
  <c r="E1225" i="1"/>
  <c r="E1224" i="1"/>
  <c r="E1223" i="1"/>
  <c r="E1222" i="1"/>
  <c r="E1221" i="1"/>
  <c r="G1220" i="1"/>
  <c r="F1220" i="1"/>
  <c r="E1220" i="1" s="1"/>
  <c r="E1219" i="1"/>
  <c r="E1218" i="1"/>
  <c r="E1217" i="1"/>
  <c r="E1216" i="1"/>
  <c r="E1215" i="1"/>
  <c r="E1214" i="1"/>
  <c r="E1213" i="1"/>
  <c r="E1212" i="1"/>
  <c r="E1211" i="1"/>
  <c r="G1210" i="1"/>
  <c r="F1210" i="1"/>
  <c r="E1210" i="1"/>
  <c r="E1209" i="1"/>
  <c r="E1208" i="1"/>
  <c r="E1207" i="1"/>
  <c r="E1206" i="1"/>
  <c r="E1205" i="1"/>
  <c r="F1204" i="1"/>
  <c r="E1204" i="1" s="1"/>
  <c r="E1203" i="1"/>
  <c r="E1202" i="1"/>
  <c r="E1201" i="1"/>
  <c r="G1200" i="1"/>
  <c r="F1200" i="1"/>
  <c r="E1200" i="1"/>
  <c r="E1199" i="1"/>
  <c r="E1198" i="1"/>
  <c r="E1197" i="1"/>
  <c r="E1196" i="1"/>
  <c r="E1195" i="1"/>
  <c r="E1194" i="1"/>
  <c r="E1193" i="1"/>
  <c r="E1192" i="1"/>
  <c r="E1191" i="1"/>
  <c r="G1190" i="1"/>
  <c r="F1190" i="1"/>
  <c r="E1190" i="1"/>
  <c r="E1189" i="1"/>
  <c r="E1188" i="1"/>
  <c r="E1187" i="1"/>
  <c r="E1186" i="1"/>
  <c r="E1185" i="1"/>
  <c r="E1184" i="1"/>
  <c r="E1183" i="1"/>
  <c r="E1182" i="1"/>
  <c r="E1181" i="1"/>
  <c r="G1180" i="1"/>
  <c r="F1180" i="1"/>
  <c r="E1180" i="1" s="1"/>
  <c r="E1179" i="1"/>
  <c r="E1178" i="1"/>
  <c r="E1177" i="1"/>
  <c r="E1176" i="1"/>
  <c r="E1175" i="1"/>
  <c r="E1174" i="1"/>
  <c r="E1173" i="1"/>
  <c r="E1172" i="1"/>
  <c r="E1171" i="1"/>
  <c r="G1170" i="1"/>
  <c r="F1170" i="1"/>
  <c r="E1170" i="1" s="1"/>
  <c r="E1169" i="1"/>
  <c r="E1168" i="1"/>
  <c r="E1167" i="1"/>
  <c r="E1166" i="1"/>
  <c r="E1165" i="1"/>
  <c r="E1164" i="1"/>
  <c r="E1163" i="1"/>
  <c r="F1162" i="1"/>
  <c r="E1162" i="1"/>
  <c r="F1161" i="1"/>
  <c r="E1161" i="1"/>
  <c r="G1160" i="1"/>
  <c r="F1160" i="1"/>
  <c r="E1160" i="1" s="1"/>
  <c r="E1159" i="1"/>
  <c r="E1158" i="1"/>
  <c r="E1157" i="1"/>
  <c r="E1156" i="1"/>
  <c r="E1155" i="1"/>
  <c r="E1154" i="1"/>
  <c r="E1153" i="1"/>
  <c r="F1152" i="1"/>
  <c r="E1152" i="1"/>
  <c r="F1151" i="1"/>
  <c r="E1151" i="1"/>
  <c r="G1150" i="1"/>
  <c r="F1150" i="1"/>
  <c r="E1150" i="1" s="1"/>
  <c r="E1149" i="1"/>
  <c r="E1148" i="1"/>
  <c r="E1147" i="1"/>
  <c r="E1146" i="1"/>
  <c r="E1145" i="1"/>
  <c r="E1144" i="1"/>
  <c r="E1143" i="1"/>
  <c r="E1142" i="1"/>
  <c r="E1141" i="1"/>
  <c r="G1140" i="1"/>
  <c r="F1140" i="1"/>
  <c r="E1140" i="1" s="1"/>
  <c r="E1139" i="1"/>
  <c r="E1138" i="1"/>
  <c r="E1137" i="1"/>
  <c r="E1136" i="1"/>
  <c r="E1135" i="1"/>
  <c r="E1134" i="1"/>
  <c r="E1133" i="1"/>
  <c r="E1132" i="1"/>
  <c r="E1131" i="1"/>
  <c r="G1130" i="1"/>
  <c r="F1130" i="1"/>
  <c r="E1130" i="1" s="1"/>
  <c r="E1129" i="1"/>
  <c r="E1128" i="1"/>
  <c r="E1127" i="1"/>
  <c r="E1126" i="1"/>
  <c r="E1125" i="1"/>
  <c r="E1124" i="1"/>
  <c r="E1123" i="1"/>
  <c r="E1122" i="1"/>
  <c r="E1121" i="1"/>
  <c r="G1120" i="1"/>
  <c r="F1120" i="1"/>
  <c r="E1120" i="1" s="1"/>
  <c r="E1119" i="1"/>
  <c r="E1118" i="1"/>
  <c r="E1117" i="1"/>
  <c r="E1116" i="1"/>
  <c r="E1115" i="1"/>
  <c r="E1114" i="1"/>
  <c r="E1113" i="1"/>
  <c r="E1112" i="1"/>
  <c r="E1111" i="1"/>
  <c r="G1110" i="1"/>
  <c r="F1110" i="1"/>
  <c r="E1110" i="1" s="1"/>
  <c r="E1109" i="1"/>
  <c r="E1108" i="1"/>
  <c r="E1107" i="1"/>
  <c r="E1106" i="1"/>
  <c r="E1105" i="1"/>
  <c r="E1104" i="1"/>
  <c r="E1103" i="1"/>
  <c r="E1102" i="1"/>
  <c r="E1101" i="1"/>
  <c r="G1100" i="1"/>
  <c r="F1100" i="1"/>
  <c r="E1100" i="1"/>
  <c r="E1099" i="1"/>
  <c r="E1098" i="1"/>
  <c r="E1097" i="1"/>
  <c r="E1096" i="1"/>
  <c r="E1095" i="1"/>
  <c r="E1094" i="1"/>
  <c r="E1093" i="1"/>
  <c r="E1092" i="1"/>
  <c r="E1091" i="1"/>
  <c r="G1090" i="1"/>
  <c r="F1090" i="1"/>
  <c r="E1090" i="1"/>
  <c r="E1089" i="1"/>
  <c r="E1088" i="1"/>
  <c r="E1087" i="1"/>
  <c r="E1086" i="1"/>
  <c r="E1085" i="1"/>
  <c r="E1084" i="1"/>
  <c r="E1083" i="1"/>
  <c r="E1082" i="1"/>
  <c r="E1081" i="1"/>
  <c r="G1080" i="1"/>
  <c r="F1080" i="1"/>
  <c r="E1080" i="1"/>
  <c r="E1079" i="1"/>
  <c r="E1078" i="1"/>
  <c r="E1077" i="1"/>
  <c r="E1076" i="1"/>
  <c r="E1075" i="1"/>
  <c r="E1074" i="1"/>
  <c r="E1073" i="1"/>
  <c r="E1072" i="1"/>
  <c r="E1071" i="1"/>
  <c r="G1070" i="1"/>
  <c r="F1070" i="1"/>
  <c r="E1070" i="1"/>
  <c r="E1069" i="1"/>
  <c r="E1068" i="1"/>
  <c r="E1067" i="1"/>
  <c r="E1066" i="1"/>
  <c r="E1065" i="1"/>
  <c r="G1064" i="1"/>
  <c r="E1064" i="1"/>
  <c r="G1063" i="1"/>
  <c r="E1063" i="1"/>
  <c r="E1062" i="1"/>
  <c r="E1061" i="1"/>
  <c r="G1060" i="1"/>
  <c r="F1060" i="1"/>
  <c r="E1060" i="1" s="1"/>
  <c r="E1059" i="1"/>
  <c r="E1058" i="1"/>
  <c r="E1057" i="1"/>
  <c r="E1056" i="1"/>
  <c r="E1055" i="1"/>
  <c r="E1054" i="1"/>
  <c r="E1053" i="1"/>
  <c r="E1052" i="1"/>
  <c r="E1051" i="1"/>
  <c r="G1050" i="1"/>
  <c r="F1050" i="1"/>
  <c r="E1050" i="1"/>
  <c r="E1049" i="1"/>
  <c r="E1048" i="1"/>
  <c r="E1047" i="1"/>
  <c r="E1046" i="1"/>
  <c r="E1045" i="1"/>
  <c r="E1044" i="1"/>
  <c r="E1043" i="1"/>
  <c r="E1042" i="1"/>
  <c r="E1041" i="1"/>
  <c r="G1040" i="1"/>
  <c r="F1040" i="1"/>
  <c r="E1040" i="1"/>
  <c r="E1039" i="1"/>
  <c r="E1038" i="1"/>
  <c r="E1037" i="1"/>
  <c r="E1036" i="1"/>
  <c r="E1035" i="1"/>
  <c r="F1034" i="1"/>
  <c r="E1034" i="1" s="1"/>
  <c r="F1033" i="1"/>
  <c r="E1033" i="1" s="1"/>
  <c r="E1032" i="1"/>
  <c r="E1031" i="1"/>
  <c r="G1030" i="1"/>
  <c r="F1030" i="1"/>
  <c r="E1030" i="1"/>
  <c r="E1029" i="1"/>
  <c r="E1028" i="1"/>
  <c r="E1027" i="1"/>
  <c r="E1026" i="1"/>
  <c r="E1025" i="1"/>
  <c r="E1024" i="1"/>
  <c r="E1023" i="1"/>
  <c r="E1022" i="1"/>
  <c r="E1021" i="1"/>
  <c r="G1020" i="1"/>
  <c r="F1020" i="1"/>
  <c r="E1020" i="1"/>
  <c r="E1019" i="1"/>
  <c r="E1018" i="1"/>
  <c r="E1017" i="1"/>
  <c r="E1016" i="1"/>
  <c r="E1015" i="1"/>
  <c r="E1014" i="1"/>
  <c r="E1013" i="1"/>
  <c r="E1012" i="1"/>
  <c r="E1011" i="1"/>
  <c r="G1010" i="1"/>
  <c r="F1010" i="1"/>
  <c r="E1010" i="1"/>
  <c r="E1009" i="1"/>
  <c r="E1008" i="1"/>
  <c r="E1007" i="1"/>
  <c r="E1006" i="1"/>
  <c r="E1005" i="1"/>
  <c r="E1004" i="1"/>
  <c r="E1003" i="1"/>
  <c r="E1002" i="1"/>
  <c r="E1001" i="1"/>
  <c r="G1000" i="1"/>
  <c r="F1000" i="1"/>
  <c r="E1000" i="1"/>
  <c r="E999" i="1"/>
  <c r="E998" i="1"/>
  <c r="E997" i="1"/>
  <c r="E996" i="1"/>
  <c r="E995" i="1"/>
  <c r="E994" i="1"/>
  <c r="E993" i="1"/>
  <c r="E992" i="1"/>
  <c r="E991" i="1"/>
  <c r="G990" i="1"/>
  <c r="F990" i="1"/>
  <c r="E990" i="1"/>
  <c r="E989" i="1"/>
  <c r="E988" i="1"/>
  <c r="E987" i="1"/>
  <c r="E986" i="1"/>
  <c r="E985" i="1"/>
  <c r="E984" i="1"/>
  <c r="E983" i="1"/>
  <c r="E982" i="1"/>
  <c r="E981" i="1"/>
  <c r="G980" i="1"/>
  <c r="F980" i="1"/>
  <c r="E980" i="1"/>
  <c r="E979" i="1"/>
  <c r="E978" i="1"/>
  <c r="E977" i="1"/>
  <c r="E976" i="1"/>
  <c r="E975" i="1"/>
  <c r="F974" i="1"/>
  <c r="E974" i="1"/>
  <c r="F973" i="1"/>
  <c r="E973" i="1"/>
  <c r="E972" i="1"/>
  <c r="E971" i="1"/>
  <c r="G970" i="1"/>
  <c r="F970" i="1"/>
  <c r="E970" i="1" s="1"/>
  <c r="E969" i="1"/>
  <c r="E968" i="1"/>
  <c r="E967" i="1"/>
  <c r="E966" i="1"/>
  <c r="E965" i="1"/>
  <c r="E964" i="1"/>
  <c r="E963" i="1"/>
  <c r="F962" i="1"/>
  <c r="E962" i="1"/>
  <c r="F961" i="1"/>
  <c r="E961" i="1"/>
  <c r="G960" i="1"/>
  <c r="F960" i="1"/>
  <c r="E960" i="1" s="1"/>
  <c r="E959" i="1"/>
  <c r="E958" i="1"/>
  <c r="E957" i="1"/>
  <c r="E956" i="1"/>
  <c r="E955" i="1"/>
  <c r="E954" i="1"/>
  <c r="E953" i="1"/>
  <c r="E952" i="1"/>
  <c r="E951" i="1"/>
  <c r="G950" i="1"/>
  <c r="F950" i="1"/>
  <c r="E950" i="1" s="1"/>
  <c r="E949" i="1"/>
  <c r="E948" i="1"/>
  <c r="E947" i="1"/>
  <c r="E946" i="1"/>
  <c r="E945" i="1"/>
  <c r="E944" i="1"/>
  <c r="E943" i="1"/>
  <c r="E942" i="1"/>
  <c r="E941" i="1"/>
  <c r="G940" i="1"/>
  <c r="F940" i="1"/>
  <c r="E940" i="1" s="1"/>
  <c r="E939" i="1"/>
  <c r="E938" i="1"/>
  <c r="E937" i="1"/>
  <c r="E936" i="1"/>
  <c r="E935" i="1"/>
  <c r="F934" i="1"/>
  <c r="E934" i="1"/>
  <c r="F933" i="1"/>
  <c r="E933" i="1"/>
  <c r="E932" i="1"/>
  <c r="E931" i="1"/>
  <c r="G930" i="1"/>
  <c r="F930" i="1"/>
  <c r="E930" i="1" s="1"/>
  <c r="E929" i="1"/>
  <c r="E928" i="1"/>
  <c r="E927" i="1"/>
  <c r="E926" i="1"/>
  <c r="E925" i="1"/>
  <c r="E924" i="1"/>
  <c r="E923" i="1"/>
  <c r="E922" i="1"/>
  <c r="E921" i="1"/>
  <c r="G920" i="1"/>
  <c r="F920" i="1"/>
  <c r="E920" i="1" s="1"/>
  <c r="E919" i="1"/>
  <c r="E918" i="1"/>
  <c r="E917" i="1"/>
  <c r="E916" i="1"/>
  <c r="E915" i="1"/>
  <c r="E914" i="1"/>
  <c r="E913" i="1"/>
  <c r="E912" i="1"/>
  <c r="E911" i="1"/>
  <c r="G910" i="1"/>
  <c r="F910" i="1"/>
  <c r="E910" i="1" s="1"/>
  <c r="E909" i="1"/>
  <c r="E908" i="1"/>
  <c r="E907" i="1"/>
  <c r="E906" i="1"/>
  <c r="E905" i="1"/>
  <c r="E904" i="1"/>
  <c r="E903" i="1"/>
  <c r="E902" i="1"/>
  <c r="E901" i="1"/>
  <c r="G900" i="1"/>
  <c r="F900" i="1"/>
  <c r="E900" i="1" s="1"/>
  <c r="E899" i="1"/>
  <c r="E898" i="1"/>
  <c r="E897" i="1"/>
  <c r="E896" i="1"/>
  <c r="E895" i="1"/>
  <c r="E894" i="1"/>
  <c r="E893" i="1"/>
  <c r="F892" i="1"/>
  <c r="E892" i="1"/>
  <c r="F891" i="1"/>
  <c r="E891" i="1"/>
  <c r="G890" i="1"/>
  <c r="F890" i="1"/>
  <c r="E890" i="1" s="1"/>
  <c r="E889" i="1"/>
  <c r="E888" i="1"/>
  <c r="E887" i="1"/>
  <c r="E886" i="1"/>
  <c r="E885" i="1"/>
  <c r="E884" i="1"/>
  <c r="E883" i="1"/>
  <c r="E882" i="1"/>
  <c r="E881" i="1"/>
  <c r="G880" i="1"/>
  <c r="F880" i="1"/>
  <c r="E880" i="1" s="1"/>
  <c r="E879" i="1"/>
  <c r="E878" i="1"/>
  <c r="E877" i="1"/>
  <c r="E876" i="1"/>
  <c r="E875" i="1"/>
  <c r="E874" i="1"/>
  <c r="E873" i="1"/>
  <c r="F872" i="1"/>
  <c r="E872" i="1"/>
  <c r="F871" i="1"/>
  <c r="E871" i="1"/>
  <c r="G870" i="1"/>
  <c r="F870" i="1"/>
  <c r="E870" i="1" s="1"/>
  <c r="E869" i="1"/>
  <c r="E868" i="1"/>
  <c r="E867" i="1"/>
  <c r="E866" i="1"/>
  <c r="E865" i="1"/>
  <c r="E864" i="1"/>
  <c r="E863" i="1"/>
  <c r="E862" i="1"/>
  <c r="E861" i="1"/>
  <c r="G860" i="1"/>
  <c r="F860" i="1"/>
  <c r="E860" i="1" s="1"/>
  <c r="E859" i="1"/>
  <c r="E858" i="1"/>
  <c r="E857" i="1"/>
  <c r="E856" i="1"/>
  <c r="E855" i="1"/>
  <c r="E854" i="1"/>
  <c r="E853" i="1"/>
  <c r="F852" i="1"/>
  <c r="E852" i="1"/>
  <c r="F851" i="1"/>
  <c r="E851" i="1"/>
  <c r="G850" i="1"/>
  <c r="F850" i="1"/>
  <c r="E850" i="1" s="1"/>
  <c r="E849" i="1"/>
  <c r="E848" i="1"/>
  <c r="E847" i="1"/>
  <c r="E846" i="1"/>
  <c r="E845" i="1"/>
  <c r="E844" i="1"/>
  <c r="E843" i="1"/>
  <c r="E842" i="1"/>
  <c r="E841" i="1"/>
  <c r="G840" i="1"/>
  <c r="F840" i="1"/>
  <c r="E840" i="1" s="1"/>
  <c r="E839" i="1"/>
  <c r="E838" i="1"/>
  <c r="E837" i="1"/>
  <c r="E836" i="1"/>
  <c r="E835" i="1"/>
  <c r="E834" i="1"/>
  <c r="E833" i="1"/>
  <c r="E832" i="1"/>
  <c r="E831" i="1"/>
  <c r="G830" i="1"/>
  <c r="F830" i="1"/>
  <c r="E830" i="1" s="1"/>
  <c r="E829" i="1"/>
  <c r="E828" i="1"/>
  <c r="E827" i="1"/>
  <c r="E826" i="1"/>
  <c r="E825" i="1"/>
  <c r="E824" i="1"/>
  <c r="E823" i="1"/>
  <c r="E822" i="1"/>
  <c r="E821" i="1"/>
  <c r="G820" i="1"/>
  <c r="F820" i="1"/>
  <c r="E820" i="1" s="1"/>
  <c r="E819" i="1"/>
  <c r="E818" i="1"/>
  <c r="E817" i="1"/>
  <c r="E816" i="1"/>
  <c r="E815" i="1"/>
  <c r="E814" i="1"/>
  <c r="E813" i="1"/>
  <c r="E812" i="1"/>
  <c r="E811" i="1"/>
  <c r="G810" i="1"/>
  <c r="F810" i="1"/>
  <c r="E810" i="1" s="1"/>
  <c r="E809" i="1"/>
  <c r="E808" i="1"/>
  <c r="E807" i="1"/>
  <c r="E806" i="1"/>
  <c r="E805" i="1"/>
  <c r="E804" i="1"/>
  <c r="E803" i="1"/>
  <c r="F802" i="1"/>
  <c r="E802" i="1"/>
  <c r="F801" i="1"/>
  <c r="E801" i="1"/>
  <c r="G800" i="1"/>
  <c r="F800" i="1"/>
  <c r="E800" i="1" s="1"/>
  <c r="E799" i="1"/>
  <c r="E798" i="1"/>
  <c r="E797" i="1"/>
  <c r="E796" i="1"/>
  <c r="E795" i="1"/>
  <c r="E794" i="1"/>
  <c r="E793" i="1"/>
  <c r="E792" i="1"/>
  <c r="E791" i="1"/>
  <c r="G790" i="1"/>
  <c r="F790" i="1"/>
  <c r="E790" i="1" s="1"/>
  <c r="E789" i="1"/>
  <c r="E788" i="1"/>
  <c r="E787" i="1"/>
  <c r="E786" i="1"/>
  <c r="E785" i="1"/>
  <c r="E784" i="1"/>
  <c r="E783" i="1"/>
  <c r="E782" i="1"/>
  <c r="E781" i="1"/>
  <c r="G780" i="1"/>
  <c r="F780" i="1"/>
  <c r="E780" i="1" s="1"/>
  <c r="E779" i="1"/>
  <c r="E778" i="1"/>
  <c r="E777" i="1"/>
  <c r="E776" i="1"/>
  <c r="E775" i="1"/>
  <c r="E774" i="1"/>
  <c r="E773" i="1"/>
  <c r="E772" i="1"/>
  <c r="E771" i="1"/>
  <c r="G770" i="1"/>
  <c r="F770" i="1"/>
  <c r="E770" i="1" s="1"/>
  <c r="E769" i="1"/>
  <c r="E768" i="1"/>
  <c r="E767" i="1"/>
  <c r="E766" i="1"/>
  <c r="E765" i="1"/>
  <c r="E764" i="1"/>
  <c r="E763" i="1"/>
  <c r="E762" i="1"/>
  <c r="E761" i="1"/>
  <c r="G760" i="1"/>
  <c r="F760" i="1"/>
  <c r="E760" i="1" s="1"/>
  <c r="E759" i="1"/>
  <c r="E758" i="1"/>
  <c r="E757" i="1"/>
  <c r="E756" i="1"/>
  <c r="E755" i="1"/>
  <c r="E754" i="1"/>
  <c r="E753" i="1"/>
  <c r="E752" i="1"/>
  <c r="E751" i="1"/>
  <c r="G750" i="1"/>
  <c r="F750" i="1"/>
  <c r="E750" i="1" s="1"/>
  <c r="E749" i="1"/>
  <c r="E748" i="1"/>
  <c r="E747" i="1"/>
  <c r="E746" i="1"/>
  <c r="E745" i="1"/>
  <c r="E744" i="1"/>
  <c r="E743" i="1"/>
  <c r="E742" i="1"/>
  <c r="E741" i="1"/>
  <c r="G740" i="1"/>
  <c r="F740" i="1"/>
  <c r="E740" i="1" s="1"/>
  <c r="E739" i="1"/>
  <c r="E738" i="1"/>
  <c r="E737" i="1"/>
  <c r="E736" i="1"/>
  <c r="E735" i="1"/>
  <c r="E734" i="1"/>
  <c r="E733" i="1"/>
  <c r="E732" i="1"/>
  <c r="E731" i="1"/>
  <c r="G730" i="1"/>
  <c r="F730" i="1"/>
  <c r="E730" i="1" s="1"/>
  <c r="E729" i="1"/>
  <c r="E728" i="1"/>
  <c r="E727" i="1"/>
  <c r="E726" i="1"/>
  <c r="E725" i="1"/>
  <c r="E724" i="1"/>
  <c r="E723" i="1"/>
  <c r="E722" i="1"/>
  <c r="E721" i="1"/>
  <c r="G720" i="1"/>
  <c r="F720" i="1"/>
  <c r="E720" i="1" s="1"/>
  <c r="E719" i="1"/>
  <c r="E718" i="1"/>
  <c r="E717" i="1"/>
  <c r="E716" i="1"/>
  <c r="E715" i="1"/>
  <c r="E714" i="1"/>
  <c r="E713" i="1"/>
  <c r="F712" i="1"/>
  <c r="E712" i="1"/>
  <c r="F711" i="1"/>
  <c r="E711" i="1"/>
  <c r="G710" i="1"/>
  <c r="F710" i="1"/>
  <c r="E710" i="1" s="1"/>
  <c r="E709" i="1"/>
  <c r="E708" i="1"/>
  <c r="E707" i="1"/>
  <c r="E706" i="1"/>
  <c r="E705" i="1"/>
  <c r="E704" i="1"/>
  <c r="E703" i="1"/>
  <c r="E702" i="1"/>
  <c r="E701" i="1"/>
  <c r="G700" i="1"/>
  <c r="F700" i="1"/>
  <c r="E700" i="1" s="1"/>
  <c r="E699" i="1"/>
  <c r="E698" i="1"/>
  <c r="E697" i="1"/>
  <c r="E696" i="1"/>
  <c r="E695" i="1"/>
  <c r="E694" i="1"/>
  <c r="E693" i="1"/>
  <c r="E692" i="1"/>
  <c r="E691" i="1"/>
  <c r="G690" i="1"/>
  <c r="F690" i="1"/>
  <c r="E690" i="1" s="1"/>
  <c r="E689" i="1"/>
  <c r="E688" i="1"/>
  <c r="E687" i="1"/>
  <c r="E686" i="1"/>
  <c r="E685" i="1"/>
  <c r="E684" i="1"/>
  <c r="E683" i="1"/>
  <c r="E682" i="1"/>
  <c r="E681" i="1"/>
  <c r="G680" i="1"/>
  <c r="F680" i="1"/>
  <c r="E680" i="1" s="1"/>
  <c r="E679" i="1"/>
  <c r="E678" i="1"/>
  <c r="E677" i="1"/>
  <c r="E676" i="1"/>
  <c r="E675" i="1"/>
  <c r="E674" i="1"/>
  <c r="E673" i="1"/>
  <c r="E672" i="1"/>
  <c r="E671" i="1"/>
  <c r="G670" i="1"/>
  <c r="F670" i="1"/>
  <c r="E670" i="1" s="1"/>
  <c r="E669" i="1"/>
  <c r="E668" i="1"/>
  <c r="E667" i="1"/>
  <c r="E666" i="1"/>
  <c r="E665" i="1"/>
  <c r="E664" i="1"/>
  <c r="E663" i="1"/>
  <c r="E662" i="1"/>
  <c r="E661" i="1"/>
  <c r="G660" i="1"/>
  <c r="F660" i="1"/>
  <c r="E660" i="1" s="1"/>
  <c r="E659" i="1"/>
  <c r="E658" i="1"/>
  <c r="E657" i="1"/>
  <c r="E656" i="1"/>
  <c r="E655" i="1"/>
  <c r="E654" i="1"/>
  <c r="E653" i="1"/>
  <c r="E652" i="1"/>
  <c r="E651" i="1"/>
  <c r="G650" i="1"/>
  <c r="F650" i="1"/>
  <c r="E650" i="1" s="1"/>
  <c r="E649" i="1"/>
  <c r="G648" i="1"/>
  <c r="F648" i="1"/>
  <c r="E648" i="1" s="1"/>
  <c r="G647" i="1"/>
  <c r="F647" i="1"/>
  <c r="E647" i="1"/>
  <c r="G646" i="1"/>
  <c r="F646" i="1"/>
  <c r="E646" i="1" s="1"/>
  <c r="G645" i="1"/>
  <c r="F645" i="1"/>
  <c r="E645" i="1"/>
  <c r="G644" i="1"/>
  <c r="F644" i="1"/>
  <c r="E644" i="1" s="1"/>
  <c r="G643" i="1"/>
  <c r="F643" i="1"/>
  <c r="E643" i="1"/>
  <c r="G642" i="1"/>
  <c r="F642" i="1"/>
  <c r="E642" i="1" s="1"/>
  <c r="G641" i="1"/>
  <c r="F641" i="1"/>
  <c r="E641" i="1"/>
  <c r="G640" i="1"/>
  <c r="F640" i="1"/>
  <c r="E640" i="1" s="1"/>
  <c r="G639" i="1"/>
  <c r="F639" i="1"/>
  <c r="E639" i="1"/>
  <c r="E638" i="1"/>
  <c r="E637" i="1"/>
  <c r="E636" i="1"/>
  <c r="E635" i="1"/>
  <c r="E634" i="1"/>
  <c r="E633" i="1"/>
  <c r="E632" i="1"/>
  <c r="E631" i="1"/>
  <c r="E630" i="1"/>
  <c r="F629" i="1"/>
  <c r="E629" i="1" s="1"/>
  <c r="E628" i="1"/>
  <c r="F627" i="1"/>
  <c r="E627" i="1"/>
  <c r="E626" i="1"/>
  <c r="E625" i="1"/>
  <c r="E624" i="1"/>
  <c r="E623" i="1"/>
  <c r="E622" i="1"/>
  <c r="E621" i="1"/>
  <c r="E620" i="1"/>
  <c r="E619" i="1"/>
  <c r="F618" i="1"/>
  <c r="E618" i="1"/>
  <c r="E617" i="1"/>
  <c r="E616" i="1"/>
  <c r="E615" i="1"/>
  <c r="E614" i="1"/>
  <c r="E613" i="1"/>
  <c r="E612" i="1"/>
  <c r="E611" i="1"/>
  <c r="E610" i="1"/>
  <c r="E609" i="1"/>
  <c r="E608" i="1"/>
  <c r="F607" i="1"/>
  <c r="E607" i="1"/>
  <c r="E606" i="1"/>
  <c r="E605" i="1"/>
  <c r="E604" i="1"/>
  <c r="E603" i="1"/>
  <c r="E602" i="1"/>
  <c r="E601" i="1"/>
  <c r="E600" i="1"/>
  <c r="E599" i="1"/>
  <c r="E598" i="1"/>
  <c r="E597" i="1"/>
  <c r="F596" i="1"/>
  <c r="E596" i="1"/>
  <c r="E595" i="1"/>
  <c r="E594" i="1"/>
  <c r="E593" i="1"/>
  <c r="E592" i="1"/>
  <c r="E591" i="1"/>
  <c r="E590" i="1"/>
  <c r="E589" i="1"/>
  <c r="E588" i="1"/>
  <c r="E587" i="1"/>
  <c r="E586" i="1"/>
  <c r="F585" i="1"/>
  <c r="E585" i="1"/>
  <c r="E584" i="1"/>
  <c r="E583" i="1"/>
  <c r="E582" i="1"/>
  <c r="E581" i="1"/>
  <c r="E580" i="1"/>
  <c r="E579" i="1"/>
  <c r="E578" i="1"/>
  <c r="E577" i="1"/>
  <c r="E576" i="1"/>
  <c r="E575" i="1"/>
  <c r="F574" i="1"/>
  <c r="E574" i="1"/>
  <c r="E573" i="1"/>
  <c r="E572" i="1"/>
  <c r="E571" i="1"/>
  <c r="E570" i="1"/>
  <c r="E569" i="1"/>
  <c r="E568" i="1"/>
  <c r="E567" i="1"/>
  <c r="E566" i="1"/>
  <c r="E565" i="1"/>
  <c r="E564" i="1"/>
  <c r="F563" i="1"/>
  <c r="E563" i="1"/>
  <c r="E562" i="1"/>
  <c r="E561" i="1"/>
  <c r="E560" i="1"/>
  <c r="E559" i="1"/>
  <c r="E558" i="1"/>
  <c r="E557" i="1"/>
  <c r="E556" i="1"/>
  <c r="E555" i="1"/>
  <c r="E554" i="1"/>
  <c r="E553" i="1"/>
  <c r="F552" i="1"/>
  <c r="E552" i="1" s="1"/>
  <c r="E551" i="1"/>
  <c r="E550" i="1"/>
  <c r="E549" i="1"/>
  <c r="E548" i="1"/>
  <c r="E547" i="1"/>
  <c r="E546" i="1"/>
  <c r="E545" i="1"/>
  <c r="E544" i="1"/>
  <c r="E543" i="1"/>
  <c r="E542" i="1"/>
  <c r="F541" i="1"/>
  <c r="E541" i="1" s="1"/>
  <c r="E540" i="1"/>
  <c r="E539" i="1"/>
  <c r="E538" i="1"/>
  <c r="E537" i="1"/>
  <c r="E536" i="1"/>
  <c r="E535" i="1"/>
  <c r="E534" i="1"/>
  <c r="E533" i="1"/>
  <c r="E532" i="1"/>
  <c r="E531" i="1"/>
  <c r="F530" i="1"/>
  <c r="E530" i="1" s="1"/>
  <c r="E529" i="1"/>
  <c r="F528" i="1"/>
  <c r="E528" i="1"/>
  <c r="E527" i="1"/>
  <c r="E526" i="1"/>
  <c r="E525" i="1"/>
  <c r="E524" i="1"/>
  <c r="E523" i="1"/>
  <c r="E522" i="1"/>
  <c r="E521" i="1"/>
  <c r="E520" i="1"/>
  <c r="F519" i="1"/>
  <c r="E519" i="1"/>
  <c r="E518" i="1"/>
  <c r="E517" i="1"/>
  <c r="E516" i="1"/>
  <c r="E515" i="1"/>
  <c r="E514" i="1"/>
  <c r="E513" i="1"/>
  <c r="E512" i="1"/>
  <c r="E511" i="1"/>
  <c r="E510" i="1"/>
  <c r="E509" i="1"/>
  <c r="F508" i="1"/>
  <c r="E508" i="1" s="1"/>
  <c r="E507" i="1"/>
  <c r="E506" i="1"/>
  <c r="E505" i="1"/>
  <c r="E504" i="1"/>
  <c r="E503" i="1"/>
  <c r="E502" i="1"/>
  <c r="E501" i="1"/>
  <c r="E500" i="1"/>
  <c r="E499" i="1"/>
  <c r="E498" i="1"/>
  <c r="F497" i="1"/>
  <c r="E497" i="1" s="1"/>
  <c r="E496" i="1"/>
  <c r="F495" i="1"/>
  <c r="E495" i="1"/>
  <c r="E494" i="1"/>
  <c r="E493" i="1"/>
  <c r="E492" i="1"/>
  <c r="E491" i="1"/>
  <c r="E490" i="1"/>
  <c r="E489" i="1"/>
  <c r="E488" i="1"/>
  <c r="E487" i="1"/>
  <c r="F486" i="1"/>
  <c r="E486" i="1" s="1"/>
  <c r="E485" i="1"/>
  <c r="F484" i="1"/>
  <c r="E484" i="1"/>
  <c r="E483" i="1"/>
  <c r="E482" i="1"/>
  <c r="E481" i="1"/>
  <c r="E480" i="1"/>
  <c r="E479" i="1"/>
  <c r="E478" i="1"/>
  <c r="E477" i="1"/>
  <c r="E476" i="1"/>
  <c r="F475" i="1"/>
  <c r="E475" i="1" s="1"/>
  <c r="E474" i="1"/>
  <c r="E473" i="1"/>
  <c r="E472" i="1"/>
  <c r="E471" i="1"/>
  <c r="E470" i="1"/>
  <c r="E469" i="1"/>
  <c r="E468" i="1"/>
  <c r="E467" i="1"/>
  <c r="E466" i="1"/>
  <c r="E465" i="1"/>
  <c r="F464" i="1"/>
  <c r="E464" i="1" s="1"/>
  <c r="E463" i="1"/>
  <c r="E462" i="1"/>
  <c r="E461" i="1"/>
  <c r="E460" i="1"/>
  <c r="E459" i="1"/>
  <c r="E458" i="1"/>
  <c r="E457" i="1"/>
  <c r="E456" i="1"/>
  <c r="E455" i="1"/>
  <c r="E454" i="1"/>
  <c r="F453" i="1"/>
  <c r="E453" i="1" s="1"/>
  <c r="E452" i="1"/>
  <c r="E451" i="1"/>
  <c r="E450" i="1"/>
  <c r="E449" i="1"/>
  <c r="E448" i="1"/>
  <c r="E447" i="1"/>
  <c r="E446" i="1"/>
  <c r="E445" i="1"/>
  <c r="E444" i="1"/>
  <c r="E443" i="1"/>
  <c r="F442" i="1"/>
  <c r="E442" i="1" s="1"/>
  <c r="E441" i="1"/>
  <c r="E440" i="1"/>
  <c r="E439" i="1"/>
  <c r="E438" i="1"/>
  <c r="E437" i="1"/>
  <c r="E436" i="1"/>
  <c r="E435" i="1"/>
  <c r="E434" i="1"/>
  <c r="E433" i="1"/>
  <c r="E432" i="1"/>
  <c r="F431" i="1"/>
  <c r="E431" i="1"/>
  <c r="E430" i="1"/>
  <c r="E429" i="1"/>
  <c r="E428" i="1"/>
  <c r="E427" i="1"/>
  <c r="E426" i="1"/>
  <c r="E425" i="1"/>
  <c r="E424" i="1"/>
  <c r="E423" i="1"/>
  <c r="E422" i="1"/>
  <c r="E421" i="1"/>
  <c r="F420" i="1"/>
  <c r="E420" i="1" s="1"/>
  <c r="E419" i="1"/>
  <c r="E418" i="1"/>
  <c r="E417" i="1"/>
  <c r="E416" i="1"/>
  <c r="E415" i="1"/>
  <c r="E414" i="1"/>
  <c r="E413" i="1"/>
  <c r="E412" i="1"/>
  <c r="E411" i="1"/>
  <c r="E410" i="1"/>
  <c r="F409" i="1"/>
  <c r="E409" i="1"/>
  <c r="E408" i="1"/>
  <c r="E407" i="1"/>
  <c r="E406" i="1"/>
  <c r="E405" i="1"/>
  <c r="E404" i="1"/>
  <c r="E403" i="1"/>
  <c r="E402" i="1"/>
  <c r="E401" i="1"/>
  <c r="E400" i="1"/>
  <c r="E399" i="1"/>
  <c r="F398" i="1"/>
  <c r="E398" i="1" s="1"/>
  <c r="E396" i="1"/>
  <c r="E395" i="1"/>
  <c r="E394" i="1"/>
  <c r="E393" i="1"/>
  <c r="E392" i="1"/>
  <c r="E391" i="1"/>
  <c r="E390" i="1"/>
  <c r="E389" i="1"/>
  <c r="E388" i="1"/>
  <c r="F387" i="1"/>
  <c r="E387" i="1" s="1"/>
  <c r="E386" i="1"/>
  <c r="E385" i="1"/>
  <c r="E384" i="1"/>
  <c r="E383" i="1"/>
  <c r="E382" i="1"/>
  <c r="E381" i="1"/>
  <c r="E380" i="1"/>
  <c r="E379" i="1"/>
  <c r="E378" i="1"/>
  <c r="E377" i="1"/>
  <c r="F376" i="1"/>
  <c r="E376" i="1" s="1"/>
  <c r="E374" i="1"/>
  <c r="E373" i="1"/>
  <c r="E372" i="1"/>
  <c r="E371" i="1"/>
  <c r="E370" i="1"/>
  <c r="E369" i="1"/>
  <c r="E368" i="1"/>
  <c r="E367" i="1"/>
  <c r="E366" i="1"/>
  <c r="F365" i="1"/>
  <c r="E365" i="1"/>
  <c r="E364" i="1"/>
  <c r="E363" i="1"/>
  <c r="E362" i="1"/>
  <c r="E361" i="1"/>
  <c r="E360" i="1"/>
  <c r="E359" i="1"/>
  <c r="E358" i="1"/>
  <c r="E357" i="1"/>
  <c r="E356" i="1"/>
  <c r="E355" i="1"/>
  <c r="F354" i="1"/>
  <c r="E354" i="1" s="1"/>
  <c r="E353" i="1"/>
  <c r="E352" i="1"/>
  <c r="E351" i="1"/>
  <c r="E350" i="1"/>
  <c r="E349" i="1"/>
  <c r="E348" i="1"/>
  <c r="E347" i="1"/>
  <c r="E346" i="1"/>
  <c r="E345" i="1"/>
  <c r="E344" i="1"/>
  <c r="F343" i="1"/>
  <c r="E343" i="1"/>
  <c r="E342" i="1"/>
  <c r="E341" i="1"/>
  <c r="E340" i="1"/>
  <c r="E339" i="1"/>
  <c r="E338" i="1"/>
  <c r="E337" i="1"/>
  <c r="E336" i="1"/>
  <c r="E335" i="1"/>
  <c r="E334" i="1"/>
  <c r="E333" i="1"/>
  <c r="F332" i="1"/>
  <c r="E332" i="1" s="1"/>
  <c r="E331" i="1"/>
  <c r="F330" i="1"/>
  <c r="E330" i="1"/>
  <c r="E329" i="1"/>
  <c r="E328" i="1"/>
  <c r="E327" i="1"/>
  <c r="E326" i="1"/>
  <c r="E325" i="1"/>
  <c r="E324" i="1"/>
  <c r="E323" i="1"/>
  <c r="E322" i="1"/>
  <c r="F321" i="1"/>
  <c r="E321" i="1" s="1"/>
  <c r="E320" i="1"/>
  <c r="E319" i="1"/>
  <c r="E318" i="1"/>
  <c r="E317" i="1"/>
  <c r="E316" i="1"/>
  <c r="E315" i="1"/>
  <c r="E314" i="1"/>
  <c r="E313" i="1"/>
  <c r="E312" i="1"/>
  <c r="E311" i="1"/>
  <c r="F310" i="1"/>
  <c r="E310" i="1" s="1"/>
  <c r="E309" i="1"/>
  <c r="E308" i="1"/>
  <c r="E307" i="1"/>
  <c r="E306" i="1"/>
  <c r="E305" i="1"/>
  <c r="E304" i="1"/>
  <c r="E303" i="1"/>
  <c r="E302" i="1"/>
  <c r="E301" i="1"/>
  <c r="E300" i="1"/>
  <c r="F299" i="1"/>
  <c r="E299" i="1" s="1"/>
  <c r="E298" i="1"/>
  <c r="E297" i="1"/>
  <c r="E296" i="1"/>
  <c r="E295" i="1"/>
  <c r="E294" i="1"/>
  <c r="E293" i="1"/>
  <c r="E292" i="1"/>
  <c r="E291" i="1"/>
  <c r="E290" i="1"/>
  <c r="E289" i="1"/>
  <c r="F288" i="1"/>
  <c r="E288" i="1" s="1"/>
  <c r="E287" i="1"/>
  <c r="F286" i="1"/>
  <c r="E286" i="1"/>
  <c r="E285" i="1"/>
  <c r="E284" i="1"/>
  <c r="E283" i="1"/>
  <c r="E282" i="1"/>
  <c r="E281" i="1"/>
  <c r="E280" i="1"/>
  <c r="E279" i="1"/>
  <c r="E278" i="1"/>
  <c r="F277" i="1"/>
  <c r="E277" i="1"/>
  <c r="E276" i="1"/>
  <c r="F275" i="1"/>
  <c r="E275" i="1" s="1"/>
  <c r="E274" i="1"/>
  <c r="E273" i="1"/>
  <c r="E272" i="1"/>
  <c r="E271" i="1"/>
  <c r="E270" i="1"/>
  <c r="E269" i="1"/>
  <c r="E268" i="1"/>
  <c r="E267" i="1"/>
  <c r="F266" i="1"/>
  <c r="E266" i="1" s="1"/>
  <c r="E265" i="1"/>
  <c r="E264" i="1"/>
  <c r="E263" i="1"/>
  <c r="E262" i="1"/>
  <c r="E261" i="1"/>
  <c r="E260" i="1"/>
  <c r="E259" i="1"/>
  <c r="E258" i="1"/>
  <c r="E257" i="1"/>
  <c r="E256" i="1"/>
  <c r="F255" i="1"/>
  <c r="E255" i="1" s="1"/>
  <c r="E254" i="1"/>
  <c r="F253" i="1"/>
  <c r="E253" i="1"/>
  <c r="E252" i="1"/>
  <c r="E251" i="1"/>
  <c r="E250" i="1"/>
  <c r="E249" i="1"/>
  <c r="E248" i="1"/>
  <c r="E247" i="1"/>
  <c r="E246" i="1"/>
  <c r="E245" i="1"/>
  <c r="F244" i="1"/>
  <c r="E244" i="1"/>
  <c r="E243" i="1"/>
  <c r="E231" i="1"/>
  <c r="E230" i="1"/>
  <c r="E229" i="1"/>
  <c r="E228" i="1"/>
  <c r="E227" i="1"/>
  <c r="E226" i="1"/>
  <c r="E225" i="1"/>
  <c r="E224" i="1"/>
  <c r="E223" i="1"/>
  <c r="F222" i="1"/>
  <c r="E222" i="1" s="1"/>
  <c r="E221" i="1"/>
  <c r="F220" i="1"/>
  <c r="E220" i="1"/>
  <c r="E219" i="1"/>
  <c r="E218" i="1"/>
  <c r="E217" i="1"/>
  <c r="E216" i="1"/>
  <c r="E215" i="1"/>
  <c r="E214" i="1"/>
  <c r="E213" i="1"/>
  <c r="E212" i="1"/>
  <c r="F211" i="1"/>
  <c r="E211" i="1" s="1"/>
  <c r="E210" i="1"/>
  <c r="E209" i="1"/>
  <c r="E208" i="1"/>
  <c r="E207" i="1"/>
  <c r="E206" i="1"/>
  <c r="E205" i="1"/>
  <c r="E204" i="1"/>
  <c r="E203" i="1"/>
  <c r="E202" i="1"/>
  <c r="E201" i="1"/>
  <c r="F200" i="1"/>
  <c r="E200" i="1" s="1"/>
  <c r="E199" i="1"/>
  <c r="F198" i="1"/>
  <c r="E198" i="1"/>
  <c r="E197" i="1"/>
  <c r="E196" i="1"/>
  <c r="E195" i="1"/>
  <c r="E194" i="1"/>
  <c r="E193" i="1"/>
  <c r="E192" i="1"/>
  <c r="E191" i="1"/>
  <c r="E190" i="1"/>
  <c r="F189" i="1"/>
  <c r="E189" i="1"/>
  <c r="E188" i="1"/>
  <c r="E187" i="1"/>
  <c r="E186" i="1"/>
  <c r="E185" i="1"/>
  <c r="E184" i="1"/>
  <c r="E183" i="1"/>
  <c r="E182" i="1"/>
  <c r="E181" i="1"/>
  <c r="E180" i="1"/>
  <c r="E179" i="1"/>
  <c r="F178" i="1"/>
  <c r="E178" i="1"/>
  <c r="E177" i="1"/>
  <c r="E176" i="1"/>
  <c r="E175" i="1"/>
  <c r="E174" i="1"/>
  <c r="E173" i="1"/>
  <c r="E172" i="1"/>
  <c r="E171" i="1"/>
  <c r="E170" i="1"/>
  <c r="E169" i="1"/>
  <c r="E168" i="1"/>
  <c r="F167" i="1"/>
  <c r="E167" i="1"/>
  <c r="E166" i="1"/>
  <c r="E165" i="1"/>
  <c r="E164" i="1"/>
  <c r="E163" i="1"/>
  <c r="E162" i="1"/>
  <c r="E161" i="1"/>
  <c r="E160" i="1"/>
  <c r="E159" i="1"/>
  <c r="E158" i="1"/>
  <c r="E157" i="1"/>
  <c r="F156" i="1"/>
  <c r="E156" i="1"/>
  <c r="E155" i="1"/>
  <c r="E154" i="1"/>
  <c r="E153" i="1"/>
  <c r="E152" i="1"/>
  <c r="E151" i="1"/>
  <c r="E150" i="1"/>
  <c r="E149" i="1"/>
  <c r="E148" i="1"/>
  <c r="E147" i="1"/>
  <c r="E146" i="1"/>
  <c r="F145" i="1"/>
  <c r="E145" i="1" s="1"/>
  <c r="E144" i="1"/>
  <c r="F143" i="1"/>
  <c r="E143" i="1"/>
  <c r="E142" i="1"/>
  <c r="E141" i="1"/>
  <c r="E140" i="1"/>
  <c r="E139" i="1"/>
  <c r="E138" i="1"/>
  <c r="E137" i="1"/>
  <c r="E136" i="1"/>
  <c r="E135" i="1"/>
  <c r="F134" i="1"/>
  <c r="E134" i="1"/>
  <c r="E133" i="1"/>
  <c r="F132" i="1"/>
  <c r="E132" i="1"/>
  <c r="E131" i="1"/>
  <c r="E130" i="1"/>
  <c r="E129" i="1"/>
  <c r="E128" i="1"/>
  <c r="E127" i="1"/>
  <c r="E126" i="1"/>
  <c r="F125" i="1"/>
  <c r="E125" i="1"/>
  <c r="F124" i="1"/>
  <c r="E124" i="1"/>
  <c r="F123" i="1"/>
  <c r="E123" i="1"/>
  <c r="E122" i="1"/>
  <c r="E121" i="1"/>
  <c r="E120" i="1"/>
  <c r="E119" i="1"/>
  <c r="E118" i="1"/>
  <c r="E117" i="1"/>
  <c r="E116" i="1"/>
  <c r="E115" i="1"/>
  <c r="E114" i="1"/>
  <c r="E113" i="1"/>
  <c r="F112" i="1"/>
  <c r="E112" i="1" s="1"/>
  <c r="E111" i="1"/>
  <c r="E110" i="1"/>
  <c r="E109" i="1"/>
  <c r="E108" i="1"/>
  <c r="E107" i="1"/>
  <c r="E106" i="1"/>
  <c r="E105" i="1"/>
  <c r="E104" i="1"/>
  <c r="E103" i="1"/>
  <c r="E102" i="1"/>
  <c r="F101" i="1"/>
  <c r="E101" i="1" s="1"/>
  <c r="E100" i="1"/>
  <c r="F99" i="1"/>
  <c r="E99" i="1"/>
  <c r="E98" i="1"/>
  <c r="E97" i="1"/>
  <c r="E96" i="1"/>
  <c r="E95" i="1"/>
  <c r="E94" i="1"/>
  <c r="E93" i="1"/>
  <c r="E92" i="1"/>
  <c r="E91" i="1"/>
  <c r="F90" i="1"/>
  <c r="E90" i="1"/>
  <c r="E89" i="1"/>
  <c r="E88" i="1"/>
  <c r="E87" i="1"/>
  <c r="E86" i="1"/>
  <c r="E85" i="1"/>
  <c r="E84" i="1"/>
  <c r="E83" i="1"/>
  <c r="E82" i="1"/>
  <c r="E81" i="1"/>
  <c r="E80" i="1"/>
  <c r="F79" i="1"/>
  <c r="E79" i="1"/>
  <c r="E78" i="1"/>
  <c r="F77" i="1"/>
  <c r="E77" i="1"/>
  <c r="E76" i="1"/>
  <c r="E75" i="1"/>
  <c r="E74" i="1"/>
  <c r="E73" i="1"/>
  <c r="E72" i="1"/>
  <c r="E71" i="1"/>
  <c r="E70" i="1"/>
  <c r="E69" i="1"/>
  <c r="F68" i="1"/>
  <c r="E68" i="1" s="1"/>
  <c r="E67" i="1"/>
  <c r="E66" i="1"/>
  <c r="E65" i="1"/>
  <c r="E64" i="1"/>
  <c r="E63" i="1"/>
  <c r="E62" i="1"/>
  <c r="E61" i="1"/>
  <c r="E60" i="1"/>
  <c r="E59" i="1"/>
  <c r="E58" i="1"/>
  <c r="F57" i="1"/>
  <c r="E57" i="1"/>
  <c r="E56" i="1"/>
  <c r="E55" i="1"/>
  <c r="E54" i="1"/>
  <c r="E53" i="1"/>
  <c r="E52" i="1"/>
  <c r="E51" i="1"/>
  <c r="E50" i="1"/>
  <c r="E49" i="1"/>
  <c r="E48" i="1"/>
  <c r="E47" i="1"/>
  <c r="F46" i="1"/>
  <c r="E46" i="1" s="1"/>
  <c r="E45" i="1"/>
  <c r="G44" i="1"/>
  <c r="F44" i="1"/>
  <c r="E44" i="1" s="1"/>
  <c r="G43" i="1"/>
  <c r="F43" i="1"/>
  <c r="E43" i="1" s="1"/>
  <c r="G42" i="1"/>
  <c r="F42" i="1"/>
  <c r="E42" i="1"/>
  <c r="G41" i="1"/>
  <c r="F41" i="1"/>
  <c r="E41" i="1" s="1"/>
  <c r="G40" i="1"/>
  <c r="F40" i="1"/>
  <c r="E40" i="1" s="1"/>
  <c r="G39" i="1"/>
  <c r="F39" i="1"/>
  <c r="E39" i="1"/>
  <c r="G38" i="1"/>
  <c r="F38" i="1"/>
  <c r="E38" i="1" s="1"/>
  <c r="G37" i="1"/>
  <c r="F37" i="1"/>
  <c r="E37" i="1"/>
  <c r="G36" i="1"/>
  <c r="F36" i="1"/>
  <c r="E36" i="1" s="1"/>
  <c r="G35" i="1"/>
  <c r="F35" i="1"/>
  <c r="E35" i="1"/>
  <c r="G34" i="1"/>
  <c r="F34" i="1"/>
  <c r="E34" i="1" s="1"/>
  <c r="E33" i="1"/>
  <c r="E32" i="1"/>
  <c r="E31" i="1"/>
  <c r="E30" i="1"/>
  <c r="E29" i="1"/>
  <c r="E28" i="1"/>
  <c r="E27" i="1"/>
  <c r="E26" i="1"/>
  <c r="F25" i="1"/>
  <c r="E25" i="1" s="1"/>
  <c r="F24" i="1"/>
  <c r="E24" i="1" s="1"/>
  <c r="F23" i="1"/>
  <c r="E23" i="1" s="1"/>
  <c r="F22" i="1"/>
  <c r="E22" i="1" s="1"/>
  <c r="E21" i="1"/>
  <c r="G20" i="1"/>
  <c r="F20" i="1"/>
  <c r="E20" i="1" s="1"/>
  <c r="G19" i="1"/>
  <c r="E18" i="1"/>
  <c r="E17" i="1"/>
  <c r="G16" i="1"/>
  <c r="F16" i="1"/>
  <c r="E16" i="1" s="1"/>
  <c r="G15" i="1"/>
  <c r="E14" i="1"/>
  <c r="G13" i="1"/>
  <c r="F13" i="1" l="1"/>
  <c r="E13" i="1" s="1"/>
  <c r="F19" i="1"/>
  <c r="E19" i="1" l="1"/>
  <c r="F15" i="1"/>
  <c r="E15" i="1" s="1"/>
</calcChain>
</file>

<file path=xl/comments1.xml><?xml version="1.0" encoding="utf-8"?>
<comments xmlns="http://schemas.openxmlformats.org/spreadsheetml/2006/main">
  <authors>
    <author>Автор</author>
  </authors>
  <commentList>
    <comment ref="B6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ПОАДРЕСНОЕ ЗАПОЛНЕНИЕ</t>
        </r>
      </text>
    </comment>
  </commentList>
</comments>
</file>

<file path=xl/sharedStrings.xml><?xml version="1.0" encoding="utf-8"?>
<sst xmlns="http://schemas.openxmlformats.org/spreadsheetml/2006/main" count="2465" uniqueCount="321">
  <si>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</si>
  <si>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</si>
  <si>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</si>
  <si>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</si>
  <si>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>Выполнение  адресных программ текущего ремонта общего имущества в многоквартирных домах ООО "ЖКС №1 Василеостровского района" за 9 месяцев  2018  года.</t>
  </si>
  <si>
    <t>Форма № 2</t>
  </si>
  <si>
    <t>Код</t>
  </si>
  <si>
    <t>Наименование работ/ адрес</t>
  </si>
  <si>
    <t>ед.изм.</t>
  </si>
  <si>
    <t>Текущий ремонт, выполняемый за счет средств</t>
  </si>
  <si>
    <t>Платы населения 
(работы, выполняемые 
управляющими организациями                            ООО "Жилкомсервис" с долей участия Санкт-Петербурга, СПб ГУП РЭП).</t>
  </si>
  <si>
    <t xml:space="preserve">Всего </t>
  </si>
  <si>
    <t>хоз.сп.</t>
  </si>
  <si>
    <t>подр.сп</t>
  </si>
  <si>
    <t>поправки хоз.сп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</si>
  <si>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</si>
  <si>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</si>
  <si>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</si>
  <si>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</si>
  <si>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</si>
  <si>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</si>
  <si>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</si>
  <si>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</si>
  <si>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</si>
  <si>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</si>
  <si>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</si>
  <si>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</si>
  <si>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</si>
  <si>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1</t>
  </si>
  <si>
    <t>Морская наб., д. 9 лит.А нижн.уров.</t>
  </si>
  <si>
    <t>2</t>
  </si>
  <si>
    <t>Морская наб., д. 15 лит.Г (кв.954,955)</t>
  </si>
  <si>
    <t>3</t>
  </si>
  <si>
    <t>Наличная ул., д. 33 лит.А</t>
  </si>
  <si>
    <t>4</t>
  </si>
  <si>
    <t>Наличная ул., д. 36 корп.3 лит.А</t>
  </si>
  <si>
    <t>5</t>
  </si>
  <si>
    <t>Нахимова ул., д. 5 кор.4 лит.А</t>
  </si>
  <si>
    <t>6</t>
  </si>
  <si>
    <t>Шевченко ул., д. 38 лит.А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</si>
  <si>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</si>
  <si>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</si>
  <si>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</si>
  <si>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</si>
  <si>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</si>
  <si>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</si>
  <si>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</si>
  <si>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</si>
  <si>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</si>
  <si>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</si>
  <si>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</si>
  <si>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</si>
  <si>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</si>
  <si>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</si>
  <si>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</si>
  <si>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12 линия д.19 лит.А</t>
  </si>
  <si>
    <t>20 линия д.9 лит.А</t>
  </si>
  <si>
    <t>Беринга ул., д. 3 лит. З</t>
  </si>
  <si>
    <t>Большой пр., д. 82 лит.А</t>
  </si>
  <si>
    <t>Большой пр., д. 90 лит.А</t>
  </si>
  <si>
    <t>Большой пр., д. 94 лит.А</t>
  </si>
  <si>
    <t>Большой пр., д. 96 лит.В</t>
  </si>
  <si>
    <t>Большой пр., д. 101лит.А</t>
  </si>
  <si>
    <t>Весельная ул., д.2/93 лит.А</t>
  </si>
  <si>
    <t>Весельная ул., д.2/93  лит.Б</t>
  </si>
  <si>
    <t>Весельная ул., д.5 лит.А</t>
  </si>
  <si>
    <t>Весельная ул., д. 9 лит.А</t>
  </si>
  <si>
    <t>Весельная ул., д.11  лит.А</t>
  </si>
  <si>
    <t>Гаванская ул., д.6  лит.А</t>
  </si>
  <si>
    <t>Гаванская ул., д. 7 лит.А</t>
  </si>
  <si>
    <t>Гаванская ул., д.12 лит.А</t>
  </si>
  <si>
    <t>Гаванская ул, д. 14 лит.Д</t>
  </si>
  <si>
    <t>Гаванская ул., д.32 лит.А</t>
  </si>
  <si>
    <t>Гаванская ул., д. 34 лит.А</t>
  </si>
  <si>
    <t>Гаванская ул., д. 35 лит.А</t>
  </si>
  <si>
    <t>Гаванская ул., д. 36 лит.А</t>
  </si>
  <si>
    <t>Гаванская ул., д. 37 лит.А</t>
  </si>
  <si>
    <t>Гаванская ул., д. 40 лит.А</t>
  </si>
  <si>
    <t>Гаванская ул., д. 41 лит.А</t>
  </si>
  <si>
    <t>Гаванская ул., д. 44 лит.А</t>
  </si>
  <si>
    <t>Гаванская ул., д. 47 лит.Д</t>
  </si>
  <si>
    <t>Гаванская ул., д. 48 лит.А</t>
  </si>
  <si>
    <t>Карташихина ул., д. 6лит.А</t>
  </si>
  <si>
    <t>Карташихина ул., д. 12 лит.А</t>
  </si>
  <si>
    <t>Карташихина ул., д. 13 лит.А</t>
  </si>
  <si>
    <t>Карташихина ул., д. 17 лит.А</t>
  </si>
  <si>
    <t>Карташихина ул., д. 20 лит.В</t>
  </si>
  <si>
    <t>Карташихина ул., д. 21 лит.А</t>
  </si>
  <si>
    <t>Карташихина ул., д. 22 лит.А</t>
  </si>
  <si>
    <t>Наличная ул., д. 11 лит.А</t>
  </si>
  <si>
    <t>Наличная ул., д.12 лит.А</t>
  </si>
  <si>
    <t>Наличная ул., д. 17 лит.А</t>
  </si>
  <si>
    <t>Наличная ул., д. 21 лит.А</t>
  </si>
  <si>
    <t>Наличная ул., д. 23 лит.А</t>
  </si>
  <si>
    <t>Наличная ул., д. 25 лит.А</t>
  </si>
  <si>
    <t>Наличная ул., д. 27 лит.А</t>
  </si>
  <si>
    <t>Нахимова ул., д. 4 лит.В</t>
  </si>
  <si>
    <t>Опочинина ул., д. 17 лит.В</t>
  </si>
  <si>
    <t>Остоумова ул., д. 7/9 лит.А</t>
  </si>
  <si>
    <t>Среднегаванский пр., д. 2/20 лит.Б</t>
  </si>
  <si>
    <t>Среднегаванский пр., д.3</t>
  </si>
  <si>
    <t>Среднегаванский пр., д. 12 лит.А</t>
  </si>
  <si>
    <t>Среднегаванский пр., д. 14 лит.А</t>
  </si>
  <si>
    <t>Средний пр., д. 70 лит.А</t>
  </si>
  <si>
    <t>Средний пр., д. 79 лит.А</t>
  </si>
  <si>
    <t>Средний пр., д. 79 к.1 лит.Б</t>
  </si>
  <si>
    <t>Шевченко ул., д. 5/6 лит.А</t>
  </si>
  <si>
    <t>Шевченко ул., д. 9 лит.А</t>
  </si>
  <si>
    <t>Шкиперский прот., д. 2 лит.Б</t>
  </si>
  <si>
    <t>Ремонт  фасадов (А.П.)  всего, в  том числе:</t>
  </si>
  <si>
    <t>3.1</t>
  </si>
  <si>
    <t>Ремонт отделки фасада</t>
  </si>
  <si>
    <t>3.2</t>
  </si>
  <si>
    <t>Ремонт балконов, козырьков в подъезды, подвалы, над балконами верхних этажей</t>
  </si>
  <si>
    <t>3.3</t>
  </si>
  <si>
    <t>Герметизация стыков стеновых панелей</t>
  </si>
  <si>
    <t>т.п.м</t>
  </si>
  <si>
    <t>3.4</t>
  </si>
  <si>
    <t>Ремонт приямков, входов в подвалы</t>
  </si>
  <si>
    <t>12 линия д. 19 лит.А</t>
  </si>
  <si>
    <t>13 линия д.2/19 лит.А</t>
  </si>
  <si>
    <t>20 линия д. 13А</t>
  </si>
  <si>
    <t>Беринга ул., д. 24 корп.1  л.к.1</t>
  </si>
  <si>
    <t>Беринга ул., д. 26 корп.3  лит.Е</t>
  </si>
  <si>
    <t>Беринга ул., д. 32 корп.1 лит.А</t>
  </si>
  <si>
    <t>Большой пр., д. 52/15  лит.А</t>
  </si>
  <si>
    <t>цоколь</t>
  </si>
  <si>
    <t>Большой пр., д. 91 лит.А</t>
  </si>
  <si>
    <t>Большой пр., д.96 лит.В</t>
  </si>
  <si>
    <t>Большой пр., д. 99 А</t>
  </si>
  <si>
    <t>Большой пр., д. 101 лит.А</t>
  </si>
  <si>
    <t>Весельная ул., д. 2/93 А</t>
  </si>
  <si>
    <t>Весельная ул., д. 2/93 Б</t>
  </si>
  <si>
    <t>Весельная ул., д. 7/10 лит.А</t>
  </si>
  <si>
    <t>Гаванская ул., д. 4 лит.А</t>
  </si>
  <si>
    <t>Гаванская ул., д. 11 лит.А</t>
  </si>
  <si>
    <t>Гаванская ул., д. 14 лит.Д</t>
  </si>
  <si>
    <t>Гаванская ул., д. 19/100 лит.А</t>
  </si>
  <si>
    <t>Гаванская ул., д. 24 лит.А</t>
  </si>
  <si>
    <t xml:space="preserve">Гаванская ул., д. 45 лит.А </t>
  </si>
  <si>
    <t>Гаванская ул., д. 46 лит. А</t>
  </si>
  <si>
    <t xml:space="preserve">Гаванская ул., д. 47 В  </t>
  </si>
  <si>
    <t>Гаванская ул., д.48 лит.А</t>
  </si>
  <si>
    <t>Гаванская ул., д. 49 лит.А</t>
  </si>
  <si>
    <t>Детская ул., д. 30 лит.А</t>
  </si>
  <si>
    <t>портал</t>
  </si>
  <si>
    <t>Карташихина ул., д. 19 лит.А</t>
  </si>
  <si>
    <t>Карташихина ул., д. 20  лит.В</t>
  </si>
  <si>
    <t>Карташихина ул., д.21  лит.А</t>
  </si>
  <si>
    <t>КИМа пр., д. 13 лит.А</t>
  </si>
  <si>
    <t>Кораблестроителей ул., д. 16 к.1 лит.А</t>
  </si>
  <si>
    <t>Кораблестроителей ул., д. 19 к.1 А</t>
  </si>
  <si>
    <t>Кораблестроителей ул., д. 19 к.1 В</t>
  </si>
  <si>
    <t>Кораблестроителей ул.,д.19 к.2 лит.А</t>
  </si>
  <si>
    <t>Кораблестроителей ул., д. 22 корп.1 лит.А</t>
  </si>
  <si>
    <r>
      <t xml:space="preserve">Ремонт балконов, козырьков в подъезды, подвалы, над балконами верхних этажей </t>
    </r>
    <r>
      <rPr>
        <i/>
        <sz val="10"/>
        <rFont val="Times New Roman Cyr"/>
        <charset val="204"/>
      </rPr>
      <t>(кв.38,34,28,33,19,270)</t>
    </r>
  </si>
  <si>
    <t>Малый пр., д. 65 к.1 лит.А</t>
  </si>
  <si>
    <t>Морская наб., д. 9 лит.А</t>
  </si>
  <si>
    <t>Морская наб., д. 15 лит.А</t>
  </si>
  <si>
    <t>Морская наб., д. 15 лит.Д</t>
  </si>
  <si>
    <t>Морская наб., д.17 лит.Б</t>
  </si>
  <si>
    <t>Морская наб., д. 17 лит.Г</t>
  </si>
  <si>
    <t>Морская наб., д. 17 к.3 лит.А</t>
  </si>
  <si>
    <t>Морская наб., д.19 лит.А</t>
  </si>
  <si>
    <t>Наличная ул., д. 5 лит.А</t>
  </si>
  <si>
    <t>Наличная ул., д. 7 лит.А</t>
  </si>
  <si>
    <t>Наличная ул., д. 9 лит.А</t>
  </si>
  <si>
    <t>Наличная ул., д.14  лит.А</t>
  </si>
  <si>
    <t>Наличная ул., д. 15 лит.А</t>
  </si>
  <si>
    <t>Наличная ул., д. 15 к.2 лит.А</t>
  </si>
  <si>
    <t>Наличная ул., д.17  лит.А</t>
  </si>
  <si>
    <t>Наличная ул., д. 23  лит.А</t>
  </si>
  <si>
    <t>Наличная ул., д.25  лит.А</t>
  </si>
  <si>
    <t>Наличная ул., д. 31 лит.А</t>
  </si>
  <si>
    <t>Наличная ул., д.33  лит.А</t>
  </si>
  <si>
    <t>Наличная ул., д. 35 к.3  лит.В</t>
  </si>
  <si>
    <t>Наличная ул., д. 37 к.2 лит.Б</t>
  </si>
  <si>
    <t>Наличная ул., д. 45 к.1 лит.А</t>
  </si>
  <si>
    <t>Опочинина ул., д. 5 лит.А</t>
  </si>
  <si>
    <t>Опочинина ул., д.7 лит.А</t>
  </si>
  <si>
    <t>Опочинина ул., д. 9 лит.А</t>
  </si>
  <si>
    <t>Опочинина ул., д.13 лит.А</t>
  </si>
  <si>
    <t>Опочинина ул., д. 17А</t>
  </si>
  <si>
    <t>Опочинина ул., д. 29 лит.А</t>
  </si>
  <si>
    <t>арка</t>
  </si>
  <si>
    <t xml:space="preserve">Среднегаванский пр., д. 2/20 Б </t>
  </si>
  <si>
    <t>балкон кв.75</t>
  </si>
  <si>
    <t>Среднегаванский пр., д. 7/8 лит.А  5л.к.</t>
  </si>
  <si>
    <t>Средний пр., д.99/18А</t>
  </si>
  <si>
    <t>Средний пр., д. 99/18 лит.Б</t>
  </si>
  <si>
    <t>Шевченко ул., д. 24 лит.А</t>
  </si>
  <si>
    <t>Шевченко ул., д. 30 лит.А</t>
  </si>
  <si>
    <t>Косметический ремонт (А.П.)</t>
  </si>
  <si>
    <t>л/кл</t>
  </si>
  <si>
    <t>4.1</t>
  </si>
  <si>
    <t>Шевченко ул., д. 27 №1</t>
  </si>
  <si>
    <t>4.2</t>
  </si>
  <si>
    <t>Шевченко ул., д. 32 № 2</t>
  </si>
  <si>
    <t>4.3</t>
  </si>
  <si>
    <t>Шевченко ул., д. 32 № 1</t>
  </si>
  <si>
    <t>4.4</t>
  </si>
  <si>
    <t>Шевченко ул., д. 32 № 3</t>
  </si>
  <si>
    <t>4.5</t>
  </si>
  <si>
    <t>Большой пр., д. 90 лит.А  №5</t>
  </si>
  <si>
    <t>4.6</t>
  </si>
  <si>
    <t>Наличная ул., д. 14 лит.А  №1</t>
  </si>
  <si>
    <t>4.7</t>
  </si>
  <si>
    <t>Наличная ул., д. 14 лит.А  №3</t>
  </si>
  <si>
    <t>4.8</t>
  </si>
  <si>
    <t>Наличная ул., д. 25/84  лит.А  №2</t>
  </si>
  <si>
    <t>4.9</t>
  </si>
  <si>
    <t>Наличная ул., д. 25/84  лит.А  №3</t>
  </si>
  <si>
    <t>4.10</t>
  </si>
  <si>
    <t>Наличная ул., д. 25/84  лит.А  №4</t>
  </si>
  <si>
    <t>4.11</t>
  </si>
  <si>
    <t>Кораблестроителей ул., д. 19 к.1 лит.А №4</t>
  </si>
  <si>
    <t>4.12</t>
  </si>
  <si>
    <t>Кораблестроителей ул., д. 19 к.1 лит.А №6</t>
  </si>
  <si>
    <t>4.13</t>
  </si>
  <si>
    <t>Косая линия д.24/25 лит.А  №2</t>
  </si>
  <si>
    <t>4.14</t>
  </si>
  <si>
    <t>Косая линия д.24/25 лит.А  №3</t>
  </si>
  <si>
    <t>4.15</t>
  </si>
  <si>
    <t>Морская наб., д.15 лит.А №9</t>
  </si>
  <si>
    <t>4.16</t>
  </si>
  <si>
    <t>Морская наб., д.15 лит.А №10</t>
  </si>
  <si>
    <t>4.17</t>
  </si>
  <si>
    <t>Большой пр., д. 52/15 лит.А № 5</t>
  </si>
  <si>
    <t>4.18</t>
  </si>
  <si>
    <t>Беринга ул., д. 26 кор.1 лит.А №3</t>
  </si>
  <si>
    <t>4.19</t>
  </si>
  <si>
    <t>Карташихина ул., д.19 лит.А №3</t>
  </si>
  <si>
    <t>4.20</t>
  </si>
  <si>
    <t>Беринга ул., д. 26 кор.3 лит.В №2</t>
  </si>
  <si>
    <t>4.21</t>
  </si>
  <si>
    <t>Беринга ул., д. 26 кор.3 лит.В №3</t>
  </si>
  <si>
    <t>4.22</t>
  </si>
  <si>
    <t>Гаванская ул., д. 47 лит.Д №1</t>
  </si>
  <si>
    <t>4.23</t>
  </si>
  <si>
    <t>Гаванская ул., д. 47 лит.Д №2</t>
  </si>
  <si>
    <t>4.24</t>
  </si>
  <si>
    <t>Гаванская ул., д. 46 лит.А №2</t>
  </si>
  <si>
    <t>4.25</t>
  </si>
  <si>
    <t>Среднегаванский пр., д.3 лит.А №3</t>
  </si>
  <si>
    <t>4.26</t>
  </si>
  <si>
    <t>Беринга ул., д. 24 корп.1 лит.А  №2</t>
  </si>
  <si>
    <t>4.27</t>
  </si>
  <si>
    <t>Гаванская ул., д. 47 лит.А №2</t>
  </si>
  <si>
    <t>4.28</t>
  </si>
  <si>
    <t>Гаванская ул., д. 47 лит.Б №3</t>
  </si>
  <si>
    <t>4.29</t>
  </si>
  <si>
    <t>Карташихина ул., д. 22 лит.А №1</t>
  </si>
  <si>
    <t>4.30</t>
  </si>
  <si>
    <t>Наличная ул., д. 27 лит.А №2</t>
  </si>
  <si>
    <t>4.31</t>
  </si>
  <si>
    <t>Наличная ул., д. 27 лит.А №3</t>
  </si>
  <si>
    <t>4.32</t>
  </si>
  <si>
    <t>Наличная ул., д. 27 лит.А №4</t>
  </si>
  <si>
    <t>4.33</t>
  </si>
  <si>
    <t>Нахимова ул., д. 4 лит.В  №1</t>
  </si>
  <si>
    <t>4.34</t>
  </si>
  <si>
    <t>Шевченко ул., д. 30 лит.А № 4</t>
  </si>
  <si>
    <t>4.35</t>
  </si>
  <si>
    <t>Шевченко ул., д. 31 лит.А № 2</t>
  </si>
  <si>
    <t>4.36</t>
  </si>
  <si>
    <t>Шевченко ул., д. 31 лит.А № 3</t>
  </si>
  <si>
    <t>4.37</t>
  </si>
  <si>
    <t>Косая линия д. 24/25 лит.А №5</t>
  </si>
  <si>
    <t>4.38</t>
  </si>
  <si>
    <t>Косая линия д. 24/25 лит.А №10</t>
  </si>
  <si>
    <t>5.1</t>
  </si>
  <si>
    <t>Нахимова ул., д. 12 лит.Б  №3</t>
  </si>
  <si>
    <t>5.2</t>
  </si>
  <si>
    <t>Беринга ул., д. 24 к.2 лит.Б  № 1</t>
  </si>
  <si>
    <t>5.3</t>
  </si>
  <si>
    <t>Нахимова ул., д.4 лит.Б  №3</t>
  </si>
  <si>
    <t>5.4</t>
  </si>
  <si>
    <t>Шевченко ул., д. 30 лит.А  №3</t>
  </si>
  <si>
    <t>5.5</t>
  </si>
  <si>
    <t>Шевченко ул., д. 9 лит.А  №3</t>
  </si>
  <si>
    <t>5.6</t>
  </si>
  <si>
    <t>Шевченко ул., д. 9 лит.А  №5</t>
  </si>
  <si>
    <t>5.7</t>
  </si>
  <si>
    <t>Шевченко ул., д. 9 лит.А  №6</t>
  </si>
  <si>
    <t>5.8</t>
  </si>
  <si>
    <t>Шевченко ул., д. 11 лит.А  №1</t>
  </si>
  <si>
    <t>5.9</t>
  </si>
  <si>
    <t>Шевченко ул., д. 17 лит.А  №5</t>
  </si>
  <si>
    <t>5.10</t>
  </si>
  <si>
    <t>Морская наб., д. 9 лит.А  №12</t>
  </si>
  <si>
    <t>5.11</t>
  </si>
  <si>
    <t>Весельная ул., д. 12 лит.А   №5</t>
  </si>
  <si>
    <t>5.12</t>
  </si>
  <si>
    <t>Гаванская ул., д. 19/100 лит.А №3</t>
  </si>
  <si>
    <t>5.13</t>
  </si>
  <si>
    <t>Канареечная ул., д. 6/4 лит.А  №2</t>
  </si>
  <si>
    <t>5.14</t>
  </si>
  <si>
    <t>Кораблестроителей ул., д. 19 к.1 лит.А №7</t>
  </si>
  <si>
    <t>5.15</t>
  </si>
  <si>
    <t>Кораблестроителей ул., д. 22 к.1 лит.А №6</t>
  </si>
  <si>
    <t>5.16</t>
  </si>
  <si>
    <t>Кораблестроителей ул., д. 22 к.1 лит.А №7</t>
  </si>
  <si>
    <t>5.17</t>
  </si>
  <si>
    <t>Малый пр., д. 70 лит.А  №3</t>
  </si>
  <si>
    <t>5.18</t>
  </si>
  <si>
    <t>Морская наб., д. 17 к.3 лит.А  №1(без лифта)</t>
  </si>
  <si>
    <t>5.19</t>
  </si>
  <si>
    <t>Морская наб., д. 17 к.3 лит.А  №1(с лифт.)</t>
  </si>
  <si>
    <t>Беринга ул., д. 18 лит.А  №1</t>
  </si>
  <si>
    <t>Гаванская ул., д. 11/16 лит.А №6</t>
  </si>
  <si>
    <t>Гаванская ул., д.38 лит.А №6</t>
  </si>
  <si>
    <t>Гаванская ул., д.47 лит.А №1</t>
  </si>
  <si>
    <t>Малый пр., д.67 к.1 лит.А  №3</t>
  </si>
  <si>
    <t>Наличная ул., д.45 лит.А №1</t>
  </si>
  <si>
    <t>Наличная ул., д.45 лит.А №2</t>
  </si>
  <si>
    <t>Наличная ул., д.22 лит.А №10</t>
  </si>
  <si>
    <t>Наличная ул., д.21 лит.А №12</t>
  </si>
  <si>
    <t>Технический директор</t>
  </si>
  <si>
    <t>А.В.Хмаренко</t>
  </si>
  <si>
    <t xml:space="preserve">Начальник ПТО 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</si>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</sst>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5" fillId="0" borderId="0"/>
    <xf numFmtId="0" fontId="1" fillId="0" borderId="0"/>
  </cellStyleXfs>
  <cellXfs count="198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Fill="1"/>
    <xf numFmtId="0" fontId="3" fillId="0" borderId="0" xfId="1" applyFont="1"/>
    <xf numFmtId="0" fontId="5" fillId="0" borderId="0" xfId="1" applyFont="1"/>
    <xf numFmtId="0" fontId="2" fillId="0" borderId="0" xfId="1" applyBorder="1"/>
    <xf numFmtId="0" fontId="3" fillId="0" borderId="0" xfId="1" applyFont="1" applyBorder="1"/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7" fillId="0" borderId="0" xfId="1" applyFont="1" applyBorder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3" fillId="0" borderId="2" xfId="1" applyFont="1" applyBorder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/>
    </xf>
    <xf numFmtId="2" fontId="9" fillId="2" borderId="3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2" fillId="2" borderId="0" xfId="1" applyFill="1" applyBorder="1"/>
    <xf numFmtId="0" fontId="3" fillId="2" borderId="0" xfId="1" applyFont="1" applyFill="1" applyBorder="1"/>
    <xf numFmtId="49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/>
    <xf numFmtId="2" fontId="4" fillId="3" borderId="1" xfId="1" applyNumberFormat="1" applyFont="1" applyFill="1" applyBorder="1" applyAlignment="1">
      <alignment horizontal="center" vertical="center" wrapText="1"/>
    </xf>
    <xf numFmtId="2" fontId="4" fillId="3" borderId="1" xfId="1" applyNumberFormat="1" applyFont="1" applyFill="1" applyBorder="1"/>
    <xf numFmtId="2" fontId="4" fillId="0" borderId="0" xfId="1" applyNumberFormat="1" applyFont="1" applyFill="1"/>
    <xf numFmtId="2" fontId="4" fillId="3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/>
    <xf numFmtId="2" fontId="4" fillId="0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64" fontId="4" fillId="2" borderId="1" xfId="1" applyNumberFormat="1" applyFont="1" applyFill="1" applyBorder="1" applyAlignment="1">
      <alignment horizontal="center"/>
    </xf>
    <xf numFmtId="0" fontId="11" fillId="0" borderId="1" xfId="1" applyFont="1" applyBorder="1"/>
    <xf numFmtId="2" fontId="2" fillId="2" borderId="0" xfId="1" applyNumberFormat="1" applyFill="1"/>
    <xf numFmtId="0" fontId="2" fillId="0" borderId="0" xfId="1"/>
    <xf numFmtId="2" fontId="2" fillId="0" borderId="0" xfId="1" applyNumberFormat="1"/>
    <xf numFmtId="0" fontId="12" fillId="3" borderId="1" xfId="1" applyFont="1" applyFill="1" applyBorder="1" applyAlignment="1">
      <alignment horizontal="left" vertical="center" wrapText="1"/>
    </xf>
    <xf numFmtId="2" fontId="12" fillId="3" borderId="1" xfId="1" applyNumberFormat="1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/>
    </xf>
    <xf numFmtId="2" fontId="4" fillId="2" borderId="0" xfId="1" applyNumberFormat="1" applyFont="1" applyFill="1"/>
    <xf numFmtId="0" fontId="4" fillId="2" borderId="0" xfId="1" applyFont="1" applyFill="1"/>
    <xf numFmtId="2" fontId="12" fillId="2" borderId="0" xfId="1" applyNumberFormat="1" applyFont="1" applyFill="1" applyBorder="1" applyAlignment="1">
      <alignment horizontal="center" vertical="center" wrapText="1"/>
    </xf>
    <xf numFmtId="164" fontId="12" fillId="2" borderId="0" xfId="1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/>
    </xf>
    <xf numFmtId="2" fontId="4" fillId="0" borderId="4" xfId="1" applyNumberFormat="1" applyFont="1" applyFill="1" applyBorder="1" applyAlignment="1">
      <alignment horizontal="center"/>
    </xf>
    <xf numFmtId="0" fontId="4" fillId="0" borderId="4" xfId="1" applyFont="1" applyFill="1" applyBorder="1"/>
    <xf numFmtId="0" fontId="4" fillId="0" borderId="3" xfId="1" applyFont="1" applyFill="1" applyBorder="1" applyAlignment="1">
      <alignment horizontal="center" vertical="center"/>
    </xf>
    <xf numFmtId="0" fontId="12" fillId="0" borderId="5" xfId="1" applyFont="1" applyFill="1" applyBorder="1"/>
    <xf numFmtId="0" fontId="4" fillId="0" borderId="5" xfId="1" applyFont="1" applyFill="1" applyBorder="1"/>
    <xf numFmtId="2" fontId="4" fillId="0" borderId="5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0" xfId="1" applyFont="1" applyFill="1" applyBorder="1"/>
    <xf numFmtId="0" fontId="11" fillId="0" borderId="6" xfId="1" applyFont="1" applyBorder="1" applyAlignment="1">
      <alignment horizontal="center" vertical="center"/>
    </xf>
    <xf numFmtId="164" fontId="4" fillId="0" borderId="0" xfId="1" applyNumberFormat="1" applyFont="1" applyFill="1" applyBorder="1"/>
    <xf numFmtId="0" fontId="11" fillId="0" borderId="5" xfId="1" applyFont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/>
    </xf>
    <xf numFmtId="0" fontId="12" fillId="2" borderId="5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center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2" fontId="4" fillId="2" borderId="7" xfId="1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left" vertical="center" wrapText="1"/>
    </xf>
    <xf numFmtId="2" fontId="4" fillId="0" borderId="5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left" vertical="center" wrapText="1"/>
    </xf>
    <xf numFmtId="0" fontId="12" fillId="2" borderId="5" xfId="1" applyFont="1" applyFill="1" applyBorder="1"/>
    <xf numFmtId="0" fontId="4" fillId="2" borderId="5" xfId="1" applyFont="1" applyFill="1" applyBorder="1"/>
    <xf numFmtId="0" fontId="4" fillId="2" borderId="1" xfId="1" applyFont="1" applyFill="1" applyBorder="1"/>
    <xf numFmtId="0" fontId="4" fillId="2" borderId="4" xfId="1" applyFont="1" applyFill="1" applyBorder="1"/>
    <xf numFmtId="2" fontId="4" fillId="2" borderId="4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0" borderId="7" xfId="1" applyFont="1" applyFill="1" applyBorder="1"/>
    <xf numFmtId="2" fontId="4" fillId="0" borderId="7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/>
    <xf numFmtId="0" fontId="4" fillId="2" borderId="6" xfId="1" applyFont="1" applyFill="1" applyBorder="1"/>
    <xf numFmtId="2" fontId="4" fillId="2" borderId="6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/>
    <xf numFmtId="0" fontId="4" fillId="2" borderId="7" xfId="1" applyFont="1" applyFill="1" applyBorder="1"/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0" fontId="13" fillId="3" borderId="1" xfId="1" applyFont="1" applyFill="1" applyBorder="1" applyAlignment="1">
      <alignment horizontal="center"/>
    </xf>
    <xf numFmtId="0" fontId="5" fillId="3" borderId="1" xfId="1" applyFont="1" applyFill="1" applyBorder="1"/>
    <xf numFmtId="164" fontId="5" fillId="3" borderId="1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3" fillId="0" borderId="0" xfId="1" applyFont="1" applyFill="1" applyBorder="1"/>
    <xf numFmtId="164" fontId="3" fillId="0" borderId="0" xfId="1" applyNumberFormat="1" applyFont="1" applyFill="1" applyBorder="1"/>
    <xf numFmtId="0" fontId="13" fillId="2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11" fillId="2" borderId="6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left" vertical="top" wrapText="1"/>
    </xf>
    <xf numFmtId="0" fontId="3" fillId="2" borderId="1" xfId="1" applyFont="1" applyFill="1" applyBorder="1"/>
    <xf numFmtId="0" fontId="7" fillId="2" borderId="1" xfId="1" applyFont="1" applyFill="1" applyBorder="1" applyAlignment="1">
      <alignment horizontal="left" vertical="center" wrapText="1"/>
    </xf>
    <xf numFmtId="164" fontId="2" fillId="0" borderId="0" xfId="1" applyNumberFormat="1" applyBorder="1"/>
    <xf numFmtId="164" fontId="3" fillId="0" borderId="0" xfId="1" applyNumberFormat="1" applyFont="1" applyBorder="1"/>
    <xf numFmtId="0" fontId="7" fillId="2" borderId="1" xfId="1" applyFont="1" applyFill="1" applyBorder="1" applyAlignment="1">
      <alignment horizontal="left" vertical="center"/>
    </xf>
    <xf numFmtId="0" fontId="11" fillId="2" borderId="5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horizontal="left" vertical="top" wrapText="1"/>
    </xf>
    <xf numFmtId="1" fontId="14" fillId="2" borderId="3" xfId="2" applyNumberFormat="1" applyFont="1" applyFill="1" applyBorder="1" applyAlignment="1">
      <alignment horizontal="left" vertical="top"/>
    </xf>
    <xf numFmtId="0" fontId="11" fillId="2" borderId="5" xfId="1" applyFont="1" applyFill="1" applyBorder="1" applyAlignment="1">
      <alignment horizontal="left" vertical="top"/>
    </xf>
    <xf numFmtId="1" fontId="14" fillId="2" borderId="1" xfId="2" applyNumberFormat="1" applyFont="1" applyFill="1" applyBorder="1" applyAlignment="1">
      <alignment horizontal="left" vertical="top"/>
    </xf>
    <xf numFmtId="0" fontId="11" fillId="2" borderId="1" xfId="1" applyFont="1" applyFill="1" applyBorder="1" applyAlignment="1">
      <alignment horizontal="left" vertical="top"/>
    </xf>
    <xf numFmtId="0" fontId="14" fillId="2" borderId="5" xfId="1" applyFont="1" applyFill="1" applyBorder="1" applyAlignment="1">
      <alignment horizontal="left" vertical="top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wrapText="1"/>
    </xf>
    <xf numFmtId="49" fontId="3" fillId="2" borderId="1" xfId="2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center"/>
    </xf>
    <xf numFmtId="2" fontId="3" fillId="3" borderId="1" xfId="2" applyNumberFormat="1" applyFont="1" applyFill="1" applyBorder="1" applyAlignment="1">
      <alignment horizontal="center"/>
    </xf>
    <xf numFmtId="0" fontId="3" fillId="3" borderId="1" xfId="1" applyFont="1" applyFill="1" applyBorder="1"/>
    <xf numFmtId="0" fontId="15" fillId="0" borderId="1" xfId="1" applyFont="1" applyBorder="1" applyAlignment="1">
      <alignment horizontal="left" vertical="center" wrapText="1"/>
    </xf>
    <xf numFmtId="49" fontId="4" fillId="4" borderId="1" xfId="1" applyNumberFormat="1" applyFont="1" applyFill="1" applyBorder="1" applyAlignment="1">
      <alignment horizontal="left"/>
    </xf>
    <xf numFmtId="0" fontId="4" fillId="4" borderId="1" xfId="1" applyFont="1" applyFill="1" applyBorder="1"/>
    <xf numFmtId="0" fontId="3" fillId="0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/>
    <xf numFmtId="2" fontId="8" fillId="2" borderId="0" xfId="1" applyNumberFormat="1" applyFont="1" applyFill="1" applyBorder="1" applyAlignment="1"/>
    <xf numFmtId="0" fontId="8" fillId="2" borderId="0" xfId="1" applyFont="1" applyFill="1" applyBorder="1" applyAlignment="1"/>
    <xf numFmtId="0" fontId="8" fillId="0" borderId="0" xfId="1" applyFont="1" applyFill="1" applyBorder="1" applyAlignment="1"/>
    <xf numFmtId="0" fontId="7" fillId="4" borderId="1" xfId="1" applyFont="1" applyFill="1" applyBorder="1" applyAlignment="1"/>
    <xf numFmtId="0" fontId="4" fillId="4" borderId="1" xfId="1" applyFont="1" applyFill="1" applyBorder="1" applyAlignment="1"/>
    <xf numFmtId="0" fontId="16" fillId="2" borderId="0" xfId="1" applyFont="1" applyFill="1" applyBorder="1" applyAlignment="1"/>
    <xf numFmtId="0" fontId="16" fillId="4" borderId="0" xfId="1" applyFont="1" applyFill="1" applyBorder="1" applyAlignment="1"/>
    <xf numFmtId="0" fontId="3" fillId="4" borderId="1" xfId="1" applyFont="1" applyFill="1" applyBorder="1" applyAlignment="1"/>
    <xf numFmtId="0" fontId="4" fillId="0" borderId="1" xfId="1" applyFont="1" applyBorder="1" applyAlignment="1"/>
    <xf numFmtId="0" fontId="17" fillId="2" borderId="0" xfId="1" applyFont="1" applyFill="1" applyBorder="1" applyAlignment="1"/>
    <xf numFmtId="2" fontId="17" fillId="2" borderId="0" xfId="1" applyNumberFormat="1" applyFont="1" applyFill="1" applyBorder="1" applyAlignment="1"/>
    <xf numFmtId="0" fontId="17" fillId="0" borderId="0" xfId="1" applyFont="1" applyBorder="1" applyAlignment="1"/>
    <xf numFmtId="2" fontId="4" fillId="0" borderId="1" xfId="1" applyNumberFormat="1" applyFont="1" applyBorder="1" applyAlignment="1"/>
    <xf numFmtId="0" fontId="17" fillId="4" borderId="0" xfId="1" applyFont="1" applyFill="1" applyBorder="1" applyAlignment="1"/>
    <xf numFmtId="2" fontId="4" fillId="4" borderId="1" xfId="1" applyNumberFormat="1" applyFont="1" applyFill="1" applyBorder="1" applyAlignment="1"/>
    <xf numFmtId="0" fontId="18" fillId="0" borderId="1" xfId="1" applyFont="1" applyFill="1" applyBorder="1" applyAlignment="1">
      <alignment horizontal="center"/>
    </xf>
    <xf numFmtId="2" fontId="2" fillId="2" borderId="0" xfId="1" applyNumberFormat="1" applyFill="1" applyBorder="1"/>
    <xf numFmtId="2" fontId="11" fillId="0" borderId="1" xfId="1" applyNumberFormat="1" applyFont="1" applyBorder="1"/>
    <xf numFmtId="2" fontId="2" fillId="2" borderId="0" xfId="1" applyNumberFormat="1" applyFont="1" applyFill="1" applyBorder="1"/>
    <xf numFmtId="2" fontId="18" fillId="2" borderId="1" xfId="1" applyNumberFormat="1" applyFont="1" applyFill="1" applyBorder="1" applyAlignment="1">
      <alignment horizontal="center"/>
    </xf>
    <xf numFmtId="2" fontId="4" fillId="4" borderId="1" xfId="1" applyNumberFormat="1" applyFont="1" applyFill="1" applyBorder="1" applyAlignment="1">
      <alignment horizontal="center"/>
    </xf>
    <xf numFmtId="2" fontId="2" fillId="0" borderId="0" xfId="1" applyNumberFormat="1" applyBorder="1"/>
    <xf numFmtId="49" fontId="4" fillId="4" borderId="3" xfId="1" applyNumberFormat="1" applyFont="1" applyFill="1" applyBorder="1" applyAlignment="1">
      <alignment horizontal="left"/>
    </xf>
    <xf numFmtId="0" fontId="4" fillId="4" borderId="3" xfId="1" applyFont="1" applyFill="1" applyBorder="1" applyAlignment="1"/>
    <xf numFmtId="0" fontId="3" fillId="0" borderId="3" xfId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2" fontId="4" fillId="2" borderId="3" xfId="1" applyNumberFormat="1" applyFont="1" applyFill="1" applyBorder="1" applyAlignment="1">
      <alignment horizontal="center"/>
    </xf>
    <xf numFmtId="0" fontId="11" fillId="0" borderId="3" xfId="1" applyFont="1" applyBorder="1"/>
    <xf numFmtId="0" fontId="12" fillId="4" borderId="1" xfId="1" applyFont="1" applyFill="1" applyBorder="1" applyAlignment="1"/>
    <xf numFmtId="2" fontId="12" fillId="4" borderId="1" xfId="1" applyNumberFormat="1" applyFont="1" applyFill="1" applyBorder="1" applyAlignment="1"/>
    <xf numFmtId="0" fontId="19" fillId="0" borderId="0" xfId="1" applyFont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1613"/>
  <sheetViews>
    <sheetView tabSelected="1" workbookViewId="0">
      <selection activeCell="K21" sqref="K21"/>
    </sheetView>
  </sheetViews>
  <sheetFormatPr defaultRowHeight="15" x14ac:dyDescent="0.25"/>
  <cols>
    <col min="1" max="1" width="5.28515625" style="49" customWidth="1"/>
    <col min="2" max="2" width="36.7109375" style="49" customWidth="1"/>
    <col min="3" max="3" width="8" style="49" customWidth="1"/>
    <col min="4" max="4" width="6.28515625" style="49" customWidth="1"/>
    <col min="5" max="5" width="11.28515625" style="49" customWidth="1"/>
    <col min="6" max="6" width="11" style="49" customWidth="1"/>
    <col min="7" max="7" width="9.140625" style="49"/>
    <col min="8" max="8" width="8.42578125" style="49" customWidth="1"/>
    <col min="9" max="16384" width="9.140625" style="49"/>
  </cols>
  <sheetData>
    <row r="1" spans="1:88" s="3" customFormat="1" x14ac:dyDescent="0.25">
      <c r="A1" s="1"/>
      <c r="B1" s="2"/>
      <c r="C1" s="2"/>
      <c r="D1" s="2"/>
      <c r="E1" s="2" t="s">
        <v>0</v>
      </c>
      <c r="F1" s="2"/>
      <c r="H1" s="4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s="3" customFormat="1" x14ac:dyDescent="0.25">
      <c r="A2" s="1"/>
      <c r="B2" s="2"/>
      <c r="C2" s="2"/>
      <c r="D2" s="2"/>
      <c r="E2" s="2" t="s">
        <v>1</v>
      </c>
      <c r="F2" s="2"/>
      <c r="H2" s="4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s="3" customFormat="1" x14ac:dyDescent="0.25">
      <c r="A3" s="1"/>
      <c r="B3" s="2"/>
      <c r="C3" s="2"/>
      <c r="D3" s="2"/>
      <c r="E3" s="2" t="s">
        <v>2</v>
      </c>
      <c r="F3" s="2"/>
      <c r="H3" s="4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</row>
    <row r="4" spans="1:88" s="3" customFormat="1" x14ac:dyDescent="0.25">
      <c r="A4" s="1"/>
      <c r="B4" s="2"/>
      <c r="C4" s="2"/>
      <c r="D4" s="2"/>
      <c r="E4" s="2"/>
      <c r="F4" s="2"/>
      <c r="H4" s="4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</row>
    <row r="5" spans="1:88" s="3" customFormat="1" x14ac:dyDescent="0.25">
      <c r="A5" s="7"/>
      <c r="B5" s="2"/>
      <c r="C5" s="2"/>
      <c r="D5" s="2"/>
      <c r="E5" s="2" t="s">
        <v>3</v>
      </c>
      <c r="F5" s="2"/>
      <c r="G5" s="8"/>
      <c r="H5" s="9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1:88" s="3" customFormat="1" x14ac:dyDescent="0.25">
      <c r="A6" s="7"/>
      <c r="C6" s="8"/>
      <c r="D6" s="8"/>
      <c r="E6" s="8"/>
      <c r="F6" s="8"/>
      <c r="G6" s="8"/>
      <c r="H6" s="8"/>
      <c r="I6" s="5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</row>
    <row r="7" spans="1:88" s="3" customFormat="1" x14ac:dyDescent="0.25">
      <c r="A7" s="7"/>
      <c r="C7" s="8"/>
      <c r="D7" s="8"/>
      <c r="E7" s="9"/>
      <c r="F7" s="8"/>
      <c r="G7" s="8"/>
      <c r="H7" s="8"/>
      <c r="I7" s="5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</row>
    <row r="8" spans="1:88" s="3" customFormat="1" ht="36" customHeight="1" x14ac:dyDescent="0.25">
      <c r="A8" s="10" t="s">
        <v>4</v>
      </c>
      <c r="B8" s="10"/>
      <c r="C8" s="10"/>
      <c r="D8" s="10"/>
      <c r="E8" s="10"/>
      <c r="F8" s="10"/>
      <c r="G8" s="10"/>
      <c r="H8" s="10"/>
      <c r="I8" s="5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s="3" customFormat="1" ht="15.75" thickBot="1" x14ac:dyDescent="0.3">
      <c r="A9" s="7"/>
      <c r="C9" s="8"/>
      <c r="D9" s="8"/>
      <c r="E9" s="9"/>
      <c r="F9" s="11" t="s">
        <v>5</v>
      </c>
      <c r="G9" s="11"/>
      <c r="H9" s="8"/>
      <c r="I9" s="5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s="16" customFormat="1" ht="27.75" customHeight="1" x14ac:dyDescent="0.25">
      <c r="A10" s="12" t="s">
        <v>6</v>
      </c>
      <c r="B10" s="13" t="s">
        <v>7</v>
      </c>
      <c r="C10" s="13" t="s">
        <v>8</v>
      </c>
      <c r="D10" s="14"/>
      <c r="E10" s="15" t="s">
        <v>9</v>
      </c>
      <c r="F10" s="15"/>
      <c r="G10" s="15"/>
      <c r="H10" s="15"/>
      <c r="I10" s="5"/>
      <c r="J10" s="5"/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s="6" customFormat="1" ht="93" customHeight="1" x14ac:dyDescent="0.25">
      <c r="A11" s="12"/>
      <c r="B11" s="13"/>
      <c r="C11" s="13"/>
      <c r="D11" s="14"/>
      <c r="E11" s="15" t="s">
        <v>10</v>
      </c>
      <c r="F11" s="15"/>
      <c r="G11" s="15"/>
      <c r="H11" s="15"/>
      <c r="I11" s="5"/>
      <c r="J11" s="5"/>
      <c r="K11" s="5"/>
    </row>
    <row r="12" spans="1:88" s="6" customFormat="1" ht="25.5" x14ac:dyDescent="0.25">
      <c r="A12" s="12"/>
      <c r="B12" s="13"/>
      <c r="C12" s="13"/>
      <c r="D12" s="14"/>
      <c r="E12" s="17" t="s">
        <v>11</v>
      </c>
      <c r="F12" s="18" t="s">
        <v>12</v>
      </c>
      <c r="G12" s="19" t="s">
        <v>13</v>
      </c>
      <c r="H12" s="17" t="s">
        <v>14</v>
      </c>
      <c r="I12" s="5"/>
      <c r="J12" s="5"/>
      <c r="K12" s="5"/>
    </row>
    <row r="13" spans="1:88" s="25" customFormat="1" ht="15.75" x14ac:dyDescent="0.25">
      <c r="A13" s="20" t="s">
        <v>15</v>
      </c>
      <c r="B13" s="21" t="s">
        <v>16</v>
      </c>
      <c r="C13" s="20" t="s">
        <v>17</v>
      </c>
      <c r="D13" s="20"/>
      <c r="E13" s="22">
        <f>F13+G13</f>
        <v>29801.055999999997</v>
      </c>
      <c r="F13" s="22">
        <f>F16+F35+F640+F1411</f>
        <v>5549.7379999999985</v>
      </c>
      <c r="G13" s="22">
        <f>G16+G35+G640+G1411</f>
        <v>24251.317999999999</v>
      </c>
      <c r="H13" s="23"/>
      <c r="I13" s="24"/>
      <c r="J13" s="24"/>
      <c r="K13" s="24"/>
    </row>
    <row r="14" spans="1:88" s="2" customFormat="1" ht="12.75" x14ac:dyDescent="0.2">
      <c r="A14" s="26">
        <v>1</v>
      </c>
      <c r="B14" s="27" t="s">
        <v>18</v>
      </c>
      <c r="C14" s="28" t="s">
        <v>19</v>
      </c>
      <c r="D14" s="29"/>
      <c r="E14" s="30">
        <f>F14+G14</f>
        <v>6</v>
      </c>
      <c r="F14" s="30">
        <v>5</v>
      </c>
      <c r="G14" s="30">
        <v>1</v>
      </c>
      <c r="H14" s="31"/>
      <c r="J14" s="32"/>
    </row>
    <row r="15" spans="1:88" s="2" customFormat="1" ht="12.75" x14ac:dyDescent="0.2">
      <c r="A15" s="26"/>
      <c r="B15" s="27"/>
      <c r="C15" s="28" t="s">
        <v>20</v>
      </c>
      <c r="D15" s="29"/>
      <c r="E15" s="30">
        <f t="shared" ref="E15:E33" si="0">F15+G15</f>
        <v>1.272</v>
      </c>
      <c r="F15" s="33">
        <f>F17+F19</f>
        <v>0.79</v>
      </c>
      <c r="G15" s="33">
        <f>G19+G17</f>
        <v>0.48199999999999998</v>
      </c>
      <c r="H15" s="29"/>
    </row>
    <row r="16" spans="1:88" s="2" customFormat="1" ht="12.75" x14ac:dyDescent="0.2">
      <c r="A16" s="26"/>
      <c r="B16" s="27" t="s">
        <v>21</v>
      </c>
      <c r="C16" s="28" t="s">
        <v>17</v>
      </c>
      <c r="D16" s="29"/>
      <c r="E16" s="34">
        <f t="shared" si="0"/>
        <v>759.96900000000005</v>
      </c>
      <c r="F16" s="33">
        <f>F18+F20</f>
        <v>449.04</v>
      </c>
      <c r="G16" s="33">
        <f>G20+G18</f>
        <v>310.92899999999997</v>
      </c>
      <c r="H16" s="29"/>
    </row>
    <row r="17" spans="1:9" s="2" customFormat="1" ht="12.75" x14ac:dyDescent="0.2">
      <c r="A17" s="35" t="s">
        <v>22</v>
      </c>
      <c r="B17" s="36" t="s">
        <v>23</v>
      </c>
      <c r="C17" s="37" t="s">
        <v>20</v>
      </c>
      <c r="D17" s="38"/>
      <c r="E17" s="39">
        <f t="shared" si="0"/>
        <v>0</v>
      </c>
      <c r="F17" s="40"/>
      <c r="G17" s="41"/>
      <c r="H17" s="38"/>
    </row>
    <row r="18" spans="1:9" s="2" customFormat="1" ht="12.75" x14ac:dyDescent="0.2">
      <c r="A18" s="35"/>
      <c r="B18" s="36"/>
      <c r="C18" s="37" t="s">
        <v>17</v>
      </c>
      <c r="D18" s="38"/>
      <c r="E18" s="42">
        <f t="shared" si="0"/>
        <v>0</v>
      </c>
      <c r="F18" s="40"/>
      <c r="G18" s="43"/>
      <c r="H18" s="38"/>
    </row>
    <row r="19" spans="1:9" s="2" customFormat="1" ht="12.75" x14ac:dyDescent="0.2">
      <c r="A19" s="35" t="s">
        <v>24</v>
      </c>
      <c r="B19" s="36" t="s">
        <v>25</v>
      </c>
      <c r="C19" s="37" t="s">
        <v>20</v>
      </c>
      <c r="D19" s="38"/>
      <c r="E19" s="39">
        <f t="shared" si="0"/>
        <v>1.272</v>
      </c>
      <c r="F19" s="40">
        <f>F22+F24+F26+F30+F32</f>
        <v>0.79</v>
      </c>
      <c r="G19" s="41">
        <f>G22+G24+G26+G28+G30+G32</f>
        <v>0.48199999999999998</v>
      </c>
      <c r="H19" s="38"/>
    </row>
    <row r="20" spans="1:9" s="2" customFormat="1" ht="12.75" x14ac:dyDescent="0.2">
      <c r="A20" s="35"/>
      <c r="B20" s="36"/>
      <c r="C20" s="37" t="s">
        <v>17</v>
      </c>
      <c r="D20" s="38"/>
      <c r="E20" s="42">
        <f t="shared" si="0"/>
        <v>759.96900000000005</v>
      </c>
      <c r="F20" s="40">
        <f>F23+F25+F27+F31+F33</f>
        <v>449.04</v>
      </c>
      <c r="G20" s="41">
        <f>G23+G25+G27+G29+G31+G33</f>
        <v>310.92899999999997</v>
      </c>
      <c r="H20" s="38"/>
    </row>
    <row r="21" spans="1:9" s="2" customFormat="1" ht="12.75" x14ac:dyDescent="0.2">
      <c r="A21" s="44" t="s">
        <v>26</v>
      </c>
      <c r="B21" s="45" t="s">
        <v>27</v>
      </c>
      <c r="C21" s="37" t="s">
        <v>17</v>
      </c>
      <c r="D21" s="38"/>
      <c r="E21" s="42">
        <f t="shared" si="0"/>
        <v>0</v>
      </c>
      <c r="F21" s="46"/>
      <c r="G21" s="43"/>
      <c r="H21" s="38"/>
    </row>
    <row r="22" spans="1:9" x14ac:dyDescent="0.25">
      <c r="A22" s="35" t="s">
        <v>28</v>
      </c>
      <c r="B22" s="36" t="s">
        <v>29</v>
      </c>
      <c r="C22" s="37" t="s">
        <v>20</v>
      </c>
      <c r="D22" s="47"/>
      <c r="E22" s="39">
        <f t="shared" si="0"/>
        <v>0.20499999999999999</v>
      </c>
      <c r="F22" s="46">
        <f>0.02+0.185</f>
        <v>0.20499999999999999</v>
      </c>
      <c r="G22" s="41"/>
      <c r="H22" s="47"/>
      <c r="I22" s="48"/>
    </row>
    <row r="23" spans="1:9" x14ac:dyDescent="0.25">
      <c r="A23" s="35"/>
      <c r="B23" s="36"/>
      <c r="C23" s="37" t="s">
        <v>17</v>
      </c>
      <c r="D23" s="47"/>
      <c r="E23" s="42">
        <f t="shared" si="0"/>
        <v>111.241</v>
      </c>
      <c r="F23" s="46">
        <f>17.28+93.961</f>
        <v>111.241</v>
      </c>
      <c r="G23" s="43"/>
      <c r="H23" s="47"/>
      <c r="I23" s="48"/>
    </row>
    <row r="24" spans="1:9" x14ac:dyDescent="0.25">
      <c r="A24" s="35" t="s">
        <v>30</v>
      </c>
      <c r="B24" s="36" t="s">
        <v>31</v>
      </c>
      <c r="C24" s="37" t="s">
        <v>20</v>
      </c>
      <c r="D24" s="47"/>
      <c r="E24" s="39">
        <f t="shared" si="0"/>
        <v>0.32</v>
      </c>
      <c r="F24" s="46">
        <f>0.12+0.2</f>
        <v>0.32</v>
      </c>
      <c r="G24" s="41"/>
      <c r="H24" s="47"/>
      <c r="I24" s="50"/>
    </row>
    <row r="25" spans="1:9" x14ac:dyDescent="0.25">
      <c r="A25" s="35"/>
      <c r="B25" s="36"/>
      <c r="C25" s="37" t="s">
        <v>17</v>
      </c>
      <c r="D25" s="47"/>
      <c r="E25" s="42">
        <f t="shared" si="0"/>
        <v>160.94399999999999</v>
      </c>
      <c r="F25" s="46">
        <f>97.776+63.168</f>
        <v>160.94399999999999</v>
      </c>
      <c r="G25" s="43"/>
      <c r="H25" s="47"/>
    </row>
    <row r="26" spans="1:9" x14ac:dyDescent="0.25">
      <c r="A26" s="35" t="s">
        <v>32</v>
      </c>
      <c r="B26" s="36" t="s">
        <v>33</v>
      </c>
      <c r="C26" s="37" t="s">
        <v>20</v>
      </c>
      <c r="D26" s="47"/>
      <c r="E26" s="39">
        <f t="shared" si="0"/>
        <v>3.5000000000000003E-2</v>
      </c>
      <c r="F26" s="40">
        <v>3.5000000000000003E-2</v>
      </c>
      <c r="G26" s="41"/>
      <c r="H26" s="47"/>
    </row>
    <row r="27" spans="1:9" x14ac:dyDescent="0.25">
      <c r="A27" s="35"/>
      <c r="B27" s="36"/>
      <c r="C27" s="37" t="s">
        <v>17</v>
      </c>
      <c r="D27" s="47"/>
      <c r="E27" s="42">
        <f t="shared" si="0"/>
        <v>23.358000000000001</v>
      </c>
      <c r="F27" s="46">
        <v>23.358000000000001</v>
      </c>
      <c r="G27" s="43"/>
      <c r="H27" s="47"/>
    </row>
    <row r="28" spans="1:9" x14ac:dyDescent="0.25">
      <c r="A28" s="35" t="s">
        <v>34</v>
      </c>
      <c r="B28" s="36" t="s">
        <v>35</v>
      </c>
      <c r="C28" s="37" t="s">
        <v>20</v>
      </c>
      <c r="D28" s="47"/>
      <c r="E28" s="39">
        <f t="shared" si="0"/>
        <v>0.48199999999999998</v>
      </c>
      <c r="F28" s="46"/>
      <c r="G28" s="41">
        <v>0.48199999999999998</v>
      </c>
      <c r="H28" s="47"/>
      <c r="I28" s="48"/>
    </row>
    <row r="29" spans="1:9" x14ac:dyDescent="0.25">
      <c r="A29" s="35"/>
      <c r="B29" s="36"/>
      <c r="C29" s="37" t="s">
        <v>17</v>
      </c>
      <c r="D29" s="47"/>
      <c r="E29" s="42">
        <f t="shared" si="0"/>
        <v>310.92899999999997</v>
      </c>
      <c r="F29" s="46"/>
      <c r="G29" s="43">
        <v>310.92899999999997</v>
      </c>
      <c r="H29" s="47"/>
      <c r="I29" s="48"/>
    </row>
    <row r="30" spans="1:9" x14ac:dyDescent="0.25">
      <c r="A30" s="35" t="s">
        <v>36</v>
      </c>
      <c r="B30" s="36" t="s">
        <v>37</v>
      </c>
      <c r="C30" s="37" t="s">
        <v>20</v>
      </c>
      <c r="D30" s="47"/>
      <c r="E30" s="39">
        <f t="shared" si="0"/>
        <v>0.15</v>
      </c>
      <c r="F30" s="40">
        <v>0.15</v>
      </c>
      <c r="G30" s="41"/>
      <c r="H30" s="47"/>
    </row>
    <row r="31" spans="1:9" x14ac:dyDescent="0.25">
      <c r="A31" s="35"/>
      <c r="B31" s="36"/>
      <c r="C31" s="37" t="s">
        <v>17</v>
      </c>
      <c r="D31" s="47"/>
      <c r="E31" s="42">
        <f t="shared" si="0"/>
        <v>100.108</v>
      </c>
      <c r="F31" s="46">
        <v>100.108</v>
      </c>
      <c r="G31" s="43"/>
      <c r="H31" s="47"/>
    </row>
    <row r="32" spans="1:9" x14ac:dyDescent="0.25">
      <c r="A32" s="35" t="s">
        <v>38</v>
      </c>
      <c r="B32" s="36" t="s">
        <v>39</v>
      </c>
      <c r="C32" s="37" t="s">
        <v>20</v>
      </c>
      <c r="D32" s="47"/>
      <c r="E32" s="39">
        <f t="shared" si="0"/>
        <v>0.08</v>
      </c>
      <c r="F32" s="40">
        <v>0.08</v>
      </c>
      <c r="G32" s="41"/>
      <c r="H32" s="47"/>
    </row>
    <row r="33" spans="1:13" x14ac:dyDescent="0.25">
      <c r="A33" s="35"/>
      <c r="B33" s="36"/>
      <c r="C33" s="37" t="s">
        <v>17</v>
      </c>
      <c r="D33" s="47"/>
      <c r="E33" s="42">
        <f t="shared" si="0"/>
        <v>53.389000000000003</v>
      </c>
      <c r="F33" s="46">
        <v>53.389000000000003</v>
      </c>
      <c r="G33" s="43"/>
      <c r="H33" s="47"/>
    </row>
    <row r="34" spans="1:13" s="55" customFormat="1" ht="12.75" x14ac:dyDescent="0.2">
      <c r="A34" s="26" t="s">
        <v>40</v>
      </c>
      <c r="B34" s="51" t="s">
        <v>41</v>
      </c>
      <c r="C34" s="28" t="s">
        <v>19</v>
      </c>
      <c r="D34" s="28"/>
      <c r="E34" s="52">
        <f>F34+G34</f>
        <v>54</v>
      </c>
      <c r="F34" s="53">
        <f>F45+F56+F67+F78+F89+F100+F111+F122+F133+F144+F155+F166+F177+F188+F199+F210+F221+F232+F243+F254+F265+F276+F287+F298+F309+F320+F331+F342+F353+F364+F375+F386+F408+F419+F430+F441+F452+F463+F474+F485+F496+F507+F518+F529+F540+F551+F562+F573+F584+F595+F606+F617+F628+F397</f>
        <v>34</v>
      </c>
      <c r="G34" s="53">
        <f>G45+G56+G67+G78+G89+G100+G111+G122+G133+G144+G155+G166+G177+G188+G199+G210+G221+G232+G243+G254+G265+G276+G287+G298+G309+G320+G331+G342+G353+G364+G375+G386+G408+G419+G430+G441+G452+G463+G474+G485+G496+G507+G518+G529+G540+G551+G562+G573+G584+G595+G606+G617+G628+G397</f>
        <v>20</v>
      </c>
      <c r="H34" s="29"/>
      <c r="I34" s="54"/>
      <c r="K34" s="56"/>
      <c r="L34" s="57"/>
      <c r="M34" s="57"/>
    </row>
    <row r="35" spans="1:13" s="55" customFormat="1" ht="12.75" x14ac:dyDescent="0.2">
      <c r="A35" s="26"/>
      <c r="B35" s="51"/>
      <c r="C35" s="28" t="s">
        <v>17</v>
      </c>
      <c r="D35" s="28"/>
      <c r="E35" s="52">
        <f t="shared" ref="E35:E66" si="1">F35+G35</f>
        <v>5148.2189999999991</v>
      </c>
      <c r="F35" s="53">
        <f t="shared" ref="F35:G44" si="2">F46+F57+F68+F79+F90+F101+F112+F123+F134+F145+F156+F167+F178+F189+F200+F211+F222+F233+F244+F255+F266+F277+F288+F299+F310+F321+F332+F343+F354+F365+F376+F387+F409+F420+F431+F442+F453+F464+F475+F486+F497+F508+F519+F530+F541+F552+F563+F574+F585+F596+F607+F618+F629+F398</f>
        <v>2837.6809999999991</v>
      </c>
      <c r="G35" s="53">
        <f t="shared" si="2"/>
        <v>2310.538</v>
      </c>
      <c r="H35" s="29"/>
      <c r="K35" s="57"/>
      <c r="L35" s="57"/>
      <c r="M35" s="57"/>
    </row>
    <row r="36" spans="1:13" s="2" customFormat="1" ht="12.75" x14ac:dyDescent="0.2">
      <c r="A36" s="35" t="s">
        <v>42</v>
      </c>
      <c r="B36" s="36" t="s">
        <v>43</v>
      </c>
      <c r="C36" s="37" t="s">
        <v>44</v>
      </c>
      <c r="D36" s="37"/>
      <c r="E36" s="39">
        <f t="shared" si="1"/>
        <v>169.11500000000001</v>
      </c>
      <c r="F36" s="40">
        <f t="shared" si="2"/>
        <v>169.11500000000001</v>
      </c>
      <c r="G36" s="41">
        <f t="shared" si="2"/>
        <v>0</v>
      </c>
      <c r="H36" s="38"/>
      <c r="K36" s="58"/>
      <c r="L36" s="59"/>
      <c r="M36" s="59"/>
    </row>
    <row r="37" spans="1:13" s="2" customFormat="1" ht="12.75" x14ac:dyDescent="0.2">
      <c r="A37" s="35"/>
      <c r="B37" s="36"/>
      <c r="C37" s="37" t="s">
        <v>17</v>
      </c>
      <c r="D37" s="37"/>
      <c r="E37" s="39">
        <f t="shared" si="1"/>
        <v>1387.7100000000003</v>
      </c>
      <c r="F37" s="40">
        <f t="shared" si="2"/>
        <v>1387.7100000000003</v>
      </c>
      <c r="G37" s="41">
        <f t="shared" si="2"/>
        <v>0</v>
      </c>
      <c r="H37" s="38"/>
      <c r="K37" s="59"/>
      <c r="L37" s="59"/>
      <c r="M37" s="59"/>
    </row>
    <row r="38" spans="1:13" s="2" customFormat="1" ht="12.75" x14ac:dyDescent="0.2">
      <c r="A38" s="35" t="s">
        <v>45</v>
      </c>
      <c r="B38" s="60" t="s">
        <v>46</v>
      </c>
      <c r="C38" s="37" t="s">
        <v>47</v>
      </c>
      <c r="D38" s="37"/>
      <c r="E38" s="39">
        <f t="shared" si="1"/>
        <v>1352</v>
      </c>
      <c r="F38" s="40">
        <f t="shared" si="2"/>
        <v>1352</v>
      </c>
      <c r="G38" s="41">
        <f t="shared" si="2"/>
        <v>0</v>
      </c>
      <c r="H38" s="38"/>
      <c r="K38" s="58"/>
      <c r="L38" s="59"/>
      <c r="M38" s="59"/>
    </row>
    <row r="39" spans="1:13" s="2" customFormat="1" ht="12.75" x14ac:dyDescent="0.2">
      <c r="A39" s="35"/>
      <c r="B39" s="60"/>
      <c r="C39" s="37" t="s">
        <v>17</v>
      </c>
      <c r="D39" s="37"/>
      <c r="E39" s="39">
        <f t="shared" si="1"/>
        <v>602.02600000000007</v>
      </c>
      <c r="F39" s="40">
        <f t="shared" si="2"/>
        <v>602.02600000000007</v>
      </c>
      <c r="G39" s="41">
        <f t="shared" si="2"/>
        <v>0</v>
      </c>
      <c r="H39" s="38"/>
      <c r="K39" s="59"/>
      <c r="L39" s="59"/>
      <c r="M39" s="59"/>
    </row>
    <row r="40" spans="1:13" s="2" customFormat="1" ht="12.75" x14ac:dyDescent="0.2">
      <c r="A40" s="35" t="s">
        <v>48</v>
      </c>
      <c r="B40" s="60" t="s">
        <v>49</v>
      </c>
      <c r="C40" s="37" t="s">
        <v>47</v>
      </c>
      <c r="D40" s="37"/>
      <c r="E40" s="39">
        <f t="shared" si="1"/>
        <v>0</v>
      </c>
      <c r="F40" s="40">
        <f t="shared" si="2"/>
        <v>0</v>
      </c>
      <c r="G40" s="41">
        <f t="shared" si="2"/>
        <v>0</v>
      </c>
      <c r="H40" s="38"/>
      <c r="K40" s="58"/>
      <c r="L40" s="59"/>
      <c r="M40" s="59"/>
    </row>
    <row r="41" spans="1:13" s="2" customFormat="1" ht="12.75" x14ac:dyDescent="0.2">
      <c r="A41" s="35"/>
      <c r="B41" s="60"/>
      <c r="C41" s="37" t="s">
        <v>17</v>
      </c>
      <c r="D41" s="37"/>
      <c r="E41" s="39">
        <f t="shared" si="1"/>
        <v>0</v>
      </c>
      <c r="F41" s="40">
        <f t="shared" si="2"/>
        <v>0</v>
      </c>
      <c r="G41" s="41">
        <f t="shared" si="2"/>
        <v>0</v>
      </c>
      <c r="H41" s="38"/>
      <c r="K41" s="59"/>
      <c r="L41" s="59"/>
      <c r="M41" s="59"/>
    </row>
    <row r="42" spans="1:13" s="2" customFormat="1" ht="12.75" x14ac:dyDescent="0.2">
      <c r="A42" s="35" t="s">
        <v>50</v>
      </c>
      <c r="B42" s="36" t="s">
        <v>51</v>
      </c>
      <c r="C42" s="37" t="s">
        <v>52</v>
      </c>
      <c r="D42" s="37"/>
      <c r="E42" s="39">
        <f t="shared" si="1"/>
        <v>0</v>
      </c>
      <c r="F42" s="40">
        <f t="shared" si="2"/>
        <v>0</v>
      </c>
      <c r="G42" s="41">
        <f t="shared" si="2"/>
        <v>0</v>
      </c>
      <c r="H42" s="38"/>
      <c r="K42" s="58"/>
      <c r="L42" s="59"/>
      <c r="M42" s="59"/>
    </row>
    <row r="43" spans="1:13" s="2" customFormat="1" ht="12.75" x14ac:dyDescent="0.2">
      <c r="A43" s="35"/>
      <c r="B43" s="36"/>
      <c r="C43" s="37" t="s">
        <v>17</v>
      </c>
      <c r="D43" s="37"/>
      <c r="E43" s="39">
        <f t="shared" si="1"/>
        <v>0</v>
      </c>
      <c r="F43" s="40">
        <f t="shared" si="2"/>
        <v>0</v>
      </c>
      <c r="G43" s="41">
        <f t="shared" si="2"/>
        <v>0</v>
      </c>
      <c r="H43" s="38"/>
      <c r="K43" s="59"/>
      <c r="L43" s="59"/>
      <c r="M43" s="59"/>
    </row>
    <row r="44" spans="1:13" s="2" customFormat="1" ht="13.5" thickBot="1" x14ac:dyDescent="0.25">
      <c r="A44" s="61" t="s">
        <v>53</v>
      </c>
      <c r="B44" s="62" t="s">
        <v>54</v>
      </c>
      <c r="C44" s="63" t="s">
        <v>17</v>
      </c>
      <c r="D44" s="63"/>
      <c r="E44" s="64">
        <f t="shared" si="1"/>
        <v>3158.4830000000002</v>
      </c>
      <c r="F44" s="65">
        <f>F55+F66+F77+F88+F99+F110+F121+F132+F143+F154+F165+F176+F187+F198+F209+F220+F231+F242+F253+F264+F275+F286+F297+F308+F319+F330+F341+F352+F363+F374+F385+F396+F418+F429+F440+F451+F462+F473+F484+F495+F506+F517+F528+F539+F550+F561+F572+F583+F594+F605+F616+F627+F638+F407</f>
        <v>847.94499999999994</v>
      </c>
      <c r="G44" s="66">
        <f t="shared" si="2"/>
        <v>2310.538</v>
      </c>
      <c r="H44" s="67"/>
      <c r="K44" s="59"/>
      <c r="L44" s="59"/>
      <c r="M44" s="59"/>
    </row>
    <row r="45" spans="1:13" s="2" customFormat="1" ht="12.75" x14ac:dyDescent="0.2">
      <c r="A45" s="68">
        <v>1</v>
      </c>
      <c r="B45" s="69" t="s">
        <v>55</v>
      </c>
      <c r="C45" s="70" t="s">
        <v>19</v>
      </c>
      <c r="D45" s="70"/>
      <c r="E45" s="71">
        <f t="shared" si="1"/>
        <v>1</v>
      </c>
      <c r="F45" s="72">
        <v>1</v>
      </c>
      <c r="G45" s="73"/>
      <c r="H45" s="70"/>
      <c r="K45" s="74"/>
      <c r="L45" s="74"/>
      <c r="M45" s="74"/>
    </row>
    <row r="46" spans="1:13" s="2" customFormat="1" ht="12.75" x14ac:dyDescent="0.2">
      <c r="A46" s="75"/>
      <c r="B46" s="38"/>
      <c r="C46" s="38" t="s">
        <v>17</v>
      </c>
      <c r="D46" s="70"/>
      <c r="E46" s="71">
        <f t="shared" si="1"/>
        <v>0.53100000000000003</v>
      </c>
      <c r="F46" s="46">
        <f>F48+F50+F52+F54+F55</f>
        <v>0.53100000000000003</v>
      </c>
      <c r="G46" s="37"/>
      <c r="H46" s="38"/>
      <c r="K46" s="74"/>
      <c r="L46" s="74"/>
      <c r="M46" s="74"/>
    </row>
    <row r="47" spans="1:13" s="2" customFormat="1" ht="12.75" x14ac:dyDescent="0.2">
      <c r="A47" s="75"/>
      <c r="B47" s="38" t="s">
        <v>43</v>
      </c>
      <c r="C47" s="38" t="s">
        <v>44</v>
      </c>
      <c r="D47" s="70"/>
      <c r="E47" s="71">
        <f t="shared" si="1"/>
        <v>0</v>
      </c>
      <c r="F47" s="46"/>
      <c r="G47" s="37"/>
      <c r="H47" s="38"/>
      <c r="K47" s="74"/>
      <c r="L47" s="76"/>
      <c r="M47" s="74"/>
    </row>
    <row r="48" spans="1:13" s="2" customFormat="1" ht="12.75" x14ac:dyDescent="0.2">
      <c r="A48" s="75"/>
      <c r="B48" s="38"/>
      <c r="C48" s="38" t="s">
        <v>17</v>
      </c>
      <c r="D48" s="70"/>
      <c r="E48" s="71">
        <f t="shared" si="1"/>
        <v>0</v>
      </c>
      <c r="F48" s="46"/>
      <c r="G48" s="37"/>
      <c r="H48" s="38"/>
      <c r="K48" s="74"/>
      <c r="L48" s="74"/>
      <c r="M48" s="74"/>
    </row>
    <row r="49" spans="1:8" s="2" customFormat="1" ht="12.75" x14ac:dyDescent="0.2">
      <c r="A49" s="75"/>
      <c r="B49" s="38" t="s">
        <v>46</v>
      </c>
      <c r="C49" s="38" t="s">
        <v>47</v>
      </c>
      <c r="D49" s="70"/>
      <c r="E49" s="71">
        <f t="shared" si="1"/>
        <v>0</v>
      </c>
      <c r="F49" s="46"/>
      <c r="G49" s="37"/>
      <c r="H49" s="38"/>
    </row>
    <row r="50" spans="1:8" s="2" customFormat="1" ht="12.75" x14ac:dyDescent="0.2">
      <c r="A50" s="75"/>
      <c r="B50" s="38"/>
      <c r="C50" s="38" t="s">
        <v>17</v>
      </c>
      <c r="D50" s="70"/>
      <c r="E50" s="71">
        <f t="shared" si="1"/>
        <v>0</v>
      </c>
      <c r="F50" s="46"/>
      <c r="G50" s="37"/>
      <c r="H50" s="38"/>
    </row>
    <row r="51" spans="1:8" s="2" customFormat="1" ht="12.75" x14ac:dyDescent="0.2">
      <c r="A51" s="75"/>
      <c r="B51" s="38" t="s">
        <v>49</v>
      </c>
      <c r="C51" s="38" t="s">
        <v>47</v>
      </c>
      <c r="D51" s="70"/>
      <c r="E51" s="71">
        <f t="shared" si="1"/>
        <v>0</v>
      </c>
      <c r="F51" s="46"/>
      <c r="G51" s="37"/>
      <c r="H51" s="38"/>
    </row>
    <row r="52" spans="1:8" s="2" customFormat="1" ht="12.75" x14ac:dyDescent="0.2">
      <c r="A52" s="75"/>
      <c r="B52" s="38"/>
      <c r="C52" s="38" t="s">
        <v>17</v>
      </c>
      <c r="D52" s="70"/>
      <c r="E52" s="71">
        <f t="shared" si="1"/>
        <v>0</v>
      </c>
      <c r="F52" s="46"/>
      <c r="G52" s="37"/>
      <c r="H52" s="38"/>
    </row>
    <row r="53" spans="1:8" s="2" customFormat="1" ht="12.75" x14ac:dyDescent="0.2">
      <c r="A53" s="75"/>
      <c r="B53" s="38" t="s">
        <v>51</v>
      </c>
      <c r="C53" s="38" t="s">
        <v>52</v>
      </c>
      <c r="D53" s="70"/>
      <c r="E53" s="71">
        <f t="shared" si="1"/>
        <v>0</v>
      </c>
      <c r="F53" s="46"/>
      <c r="G53" s="37"/>
      <c r="H53" s="38"/>
    </row>
    <row r="54" spans="1:8" s="2" customFormat="1" ht="12.75" x14ac:dyDescent="0.2">
      <c r="A54" s="75"/>
      <c r="B54" s="38"/>
      <c r="C54" s="38" t="s">
        <v>17</v>
      </c>
      <c r="D54" s="70"/>
      <c r="E54" s="71">
        <f t="shared" si="1"/>
        <v>0</v>
      </c>
      <c r="F54" s="46"/>
      <c r="G54" s="37"/>
      <c r="H54" s="38"/>
    </row>
    <row r="55" spans="1:8" s="2" customFormat="1" ht="13.5" thickBot="1" x14ac:dyDescent="0.25">
      <c r="A55" s="77"/>
      <c r="B55" s="67" t="s">
        <v>54</v>
      </c>
      <c r="C55" s="67" t="s">
        <v>17</v>
      </c>
      <c r="D55" s="67"/>
      <c r="E55" s="64">
        <f t="shared" si="1"/>
        <v>0.53100000000000003</v>
      </c>
      <c r="F55" s="78">
        <v>0.53100000000000003</v>
      </c>
      <c r="G55" s="63"/>
      <c r="H55" s="67"/>
    </row>
    <row r="56" spans="1:8" s="2" customFormat="1" ht="12.75" x14ac:dyDescent="0.2">
      <c r="A56" s="68">
        <v>2</v>
      </c>
      <c r="B56" s="79" t="s">
        <v>56</v>
      </c>
      <c r="C56" s="80" t="s">
        <v>19</v>
      </c>
      <c r="D56" s="80"/>
      <c r="E56" s="81">
        <f t="shared" si="1"/>
        <v>1</v>
      </c>
      <c r="F56" s="82"/>
      <c r="G56" s="82">
        <v>1</v>
      </c>
      <c r="H56" s="70"/>
    </row>
    <row r="57" spans="1:8" s="2" customFormat="1" ht="12.75" x14ac:dyDescent="0.2">
      <c r="A57" s="75"/>
      <c r="B57" s="83"/>
      <c r="C57" s="84" t="s">
        <v>17</v>
      </c>
      <c r="D57" s="80"/>
      <c r="E57" s="81">
        <f t="shared" si="1"/>
        <v>292.16200000000003</v>
      </c>
      <c r="F57" s="82">
        <f>F59+F61+F63+F65+F66</f>
        <v>209.55100000000002</v>
      </c>
      <c r="G57" s="82">
        <v>82.611000000000004</v>
      </c>
      <c r="H57" s="38"/>
    </row>
    <row r="58" spans="1:8" s="2" customFormat="1" ht="12.75" x14ac:dyDescent="0.2">
      <c r="A58" s="75"/>
      <c r="B58" s="85" t="s">
        <v>43</v>
      </c>
      <c r="C58" s="84" t="s">
        <v>44</v>
      </c>
      <c r="D58" s="80"/>
      <c r="E58" s="81">
        <f t="shared" si="1"/>
        <v>0.99</v>
      </c>
      <c r="F58" s="82">
        <v>0.99</v>
      </c>
      <c r="G58" s="40"/>
      <c r="H58" s="38"/>
    </row>
    <row r="59" spans="1:8" s="2" customFormat="1" ht="12.75" x14ac:dyDescent="0.2">
      <c r="A59" s="75"/>
      <c r="B59" s="86"/>
      <c r="C59" s="84" t="s">
        <v>17</v>
      </c>
      <c r="D59" s="80"/>
      <c r="E59" s="81">
        <f t="shared" si="1"/>
        <v>208.489</v>
      </c>
      <c r="F59" s="82">
        <v>208.489</v>
      </c>
      <c r="G59" s="40"/>
      <c r="H59" s="38"/>
    </row>
    <row r="60" spans="1:8" s="2" customFormat="1" ht="12.75" customHeight="1" x14ac:dyDescent="0.2">
      <c r="A60" s="75"/>
      <c r="B60" s="87" t="s">
        <v>46</v>
      </c>
      <c r="C60" s="84" t="s">
        <v>47</v>
      </c>
      <c r="D60" s="80"/>
      <c r="E60" s="81">
        <f t="shared" si="1"/>
        <v>0</v>
      </c>
      <c r="F60" s="82"/>
      <c r="G60" s="40"/>
      <c r="H60" s="38"/>
    </row>
    <row r="61" spans="1:8" s="2" customFormat="1" ht="12.75" x14ac:dyDescent="0.2">
      <c r="A61" s="75"/>
      <c r="B61" s="88"/>
      <c r="C61" s="84" t="s">
        <v>17</v>
      </c>
      <c r="D61" s="80"/>
      <c r="E61" s="81">
        <f t="shared" si="1"/>
        <v>0</v>
      </c>
      <c r="F61" s="82"/>
      <c r="G61" s="40"/>
      <c r="H61" s="38"/>
    </row>
    <row r="62" spans="1:8" s="2" customFormat="1" ht="12.75" customHeight="1" x14ac:dyDescent="0.2">
      <c r="A62" s="75"/>
      <c r="B62" s="87" t="s">
        <v>49</v>
      </c>
      <c r="C62" s="84" t="s">
        <v>47</v>
      </c>
      <c r="D62" s="80"/>
      <c r="E62" s="81">
        <f t="shared" si="1"/>
        <v>0</v>
      </c>
      <c r="F62" s="82"/>
      <c r="G62" s="40"/>
      <c r="H62" s="38"/>
    </row>
    <row r="63" spans="1:8" s="2" customFormat="1" ht="12.75" x14ac:dyDescent="0.2">
      <c r="A63" s="75"/>
      <c r="B63" s="88"/>
      <c r="C63" s="84" t="s">
        <v>17</v>
      </c>
      <c r="D63" s="80"/>
      <c r="E63" s="81">
        <f t="shared" si="1"/>
        <v>0</v>
      </c>
      <c r="F63" s="82"/>
      <c r="G63" s="40"/>
      <c r="H63" s="38"/>
    </row>
    <row r="64" spans="1:8" s="2" customFormat="1" ht="12.75" x14ac:dyDescent="0.2">
      <c r="A64" s="75"/>
      <c r="B64" s="85" t="s">
        <v>51</v>
      </c>
      <c r="C64" s="84" t="s">
        <v>52</v>
      </c>
      <c r="D64" s="80"/>
      <c r="E64" s="81">
        <f t="shared" si="1"/>
        <v>0</v>
      </c>
      <c r="F64" s="82"/>
      <c r="G64" s="40"/>
      <c r="H64" s="38"/>
    </row>
    <row r="65" spans="1:10" s="2" customFormat="1" ht="12.75" x14ac:dyDescent="0.2">
      <c r="A65" s="75"/>
      <c r="B65" s="86"/>
      <c r="C65" s="84" t="s">
        <v>17</v>
      </c>
      <c r="D65" s="84"/>
      <c r="E65" s="89">
        <f t="shared" si="1"/>
        <v>0</v>
      </c>
      <c r="F65" s="40"/>
      <c r="G65" s="40"/>
      <c r="H65" s="38"/>
    </row>
    <row r="66" spans="1:10" s="2" customFormat="1" ht="13.5" thickBot="1" x14ac:dyDescent="0.25">
      <c r="A66" s="77"/>
      <c r="B66" s="90" t="s">
        <v>54</v>
      </c>
      <c r="C66" s="91" t="s">
        <v>17</v>
      </c>
      <c r="D66" s="92"/>
      <c r="E66" s="93">
        <f t="shared" si="1"/>
        <v>83.673000000000002</v>
      </c>
      <c r="F66" s="65">
        <v>1.0620000000000001</v>
      </c>
      <c r="G66" s="65">
        <v>82.611000000000004</v>
      </c>
      <c r="H66" s="67"/>
    </row>
    <row r="67" spans="1:10" s="2" customFormat="1" ht="12.75" x14ac:dyDescent="0.2">
      <c r="A67" s="68">
        <v>3</v>
      </c>
      <c r="B67" s="94" t="s">
        <v>57</v>
      </c>
      <c r="C67" s="73" t="s">
        <v>19</v>
      </c>
      <c r="D67" s="73"/>
      <c r="E67" s="71">
        <f>F67+G67</f>
        <v>1</v>
      </c>
      <c r="F67" s="82">
        <v>1</v>
      </c>
      <c r="G67" s="95"/>
      <c r="H67" s="70"/>
    </row>
    <row r="68" spans="1:10" s="2" customFormat="1" ht="12.75" x14ac:dyDescent="0.2">
      <c r="A68" s="75"/>
      <c r="B68" s="96"/>
      <c r="C68" s="37" t="s">
        <v>17</v>
      </c>
      <c r="D68" s="73"/>
      <c r="E68" s="71">
        <f t="shared" ref="E68:E344" si="3">F68+G68</f>
        <v>363.96699999999998</v>
      </c>
      <c r="F68" s="40">
        <f>F70+F72+F74+F76+F77</f>
        <v>298.44399999999996</v>
      </c>
      <c r="G68" s="41">
        <v>65.522999999999996</v>
      </c>
      <c r="H68" s="38"/>
      <c r="J68" s="32"/>
    </row>
    <row r="69" spans="1:10" s="2" customFormat="1" ht="12.75" x14ac:dyDescent="0.2">
      <c r="A69" s="75"/>
      <c r="B69" s="36" t="s">
        <v>43</v>
      </c>
      <c r="C69" s="37" t="s">
        <v>44</v>
      </c>
      <c r="D69" s="73"/>
      <c r="E69" s="71">
        <f t="shared" si="3"/>
        <v>40</v>
      </c>
      <c r="F69" s="40">
        <v>40</v>
      </c>
      <c r="G69" s="41"/>
      <c r="H69" s="38"/>
    </row>
    <row r="70" spans="1:10" s="2" customFormat="1" ht="12.75" x14ac:dyDescent="0.2">
      <c r="A70" s="75"/>
      <c r="B70" s="36"/>
      <c r="C70" s="37" t="s">
        <v>17</v>
      </c>
      <c r="D70" s="73"/>
      <c r="E70" s="71">
        <f t="shared" si="3"/>
        <v>218.78399999999999</v>
      </c>
      <c r="F70" s="40">
        <v>218.78399999999999</v>
      </c>
      <c r="G70" s="41"/>
      <c r="H70" s="38"/>
    </row>
    <row r="71" spans="1:10" s="2" customFormat="1" ht="12.75" x14ac:dyDescent="0.2">
      <c r="A71" s="75"/>
      <c r="B71" s="60" t="s">
        <v>46</v>
      </c>
      <c r="C71" s="37" t="s">
        <v>47</v>
      </c>
      <c r="D71" s="73"/>
      <c r="E71" s="71">
        <f t="shared" si="3"/>
        <v>0</v>
      </c>
      <c r="F71" s="40"/>
      <c r="G71" s="41"/>
      <c r="H71" s="38"/>
    </row>
    <row r="72" spans="1:10" s="2" customFormat="1" ht="12.75" x14ac:dyDescent="0.2">
      <c r="A72" s="75"/>
      <c r="B72" s="60"/>
      <c r="C72" s="37" t="s">
        <v>17</v>
      </c>
      <c r="D72" s="73"/>
      <c r="E72" s="71">
        <f t="shared" si="3"/>
        <v>0</v>
      </c>
      <c r="F72" s="40"/>
      <c r="G72" s="41"/>
      <c r="H72" s="38"/>
    </row>
    <row r="73" spans="1:10" s="2" customFormat="1" ht="12.75" x14ac:dyDescent="0.2">
      <c r="A73" s="75"/>
      <c r="B73" s="60" t="s">
        <v>49</v>
      </c>
      <c r="C73" s="37" t="s">
        <v>47</v>
      </c>
      <c r="D73" s="73"/>
      <c r="E73" s="71">
        <f t="shared" si="3"/>
        <v>0</v>
      </c>
      <c r="F73" s="40"/>
      <c r="G73" s="41"/>
      <c r="H73" s="38"/>
    </row>
    <row r="74" spans="1:10" s="2" customFormat="1" ht="12.75" x14ac:dyDescent="0.2">
      <c r="A74" s="75"/>
      <c r="B74" s="60"/>
      <c r="C74" s="37" t="s">
        <v>17</v>
      </c>
      <c r="D74" s="73"/>
      <c r="E74" s="71">
        <f t="shared" si="3"/>
        <v>0</v>
      </c>
      <c r="F74" s="40"/>
      <c r="G74" s="41"/>
      <c r="H74" s="38"/>
    </row>
    <row r="75" spans="1:10" s="2" customFormat="1" ht="12.75" x14ac:dyDescent="0.2">
      <c r="A75" s="75"/>
      <c r="B75" s="36" t="s">
        <v>51</v>
      </c>
      <c r="C75" s="37" t="s">
        <v>52</v>
      </c>
      <c r="D75" s="73"/>
      <c r="E75" s="71">
        <f t="shared" si="3"/>
        <v>0</v>
      </c>
      <c r="F75" s="40"/>
      <c r="G75" s="41"/>
      <c r="H75" s="38"/>
    </row>
    <row r="76" spans="1:10" s="2" customFormat="1" ht="12.75" x14ac:dyDescent="0.2">
      <c r="A76" s="75"/>
      <c r="B76" s="36"/>
      <c r="C76" s="37" t="s">
        <v>17</v>
      </c>
      <c r="D76" s="73"/>
      <c r="E76" s="71">
        <f t="shared" si="3"/>
        <v>0</v>
      </c>
      <c r="F76" s="40"/>
      <c r="G76" s="41"/>
      <c r="H76" s="38"/>
    </row>
    <row r="77" spans="1:10" s="2" customFormat="1" ht="13.5" thickBot="1" x14ac:dyDescent="0.25">
      <c r="A77" s="77"/>
      <c r="B77" s="62" t="s">
        <v>54</v>
      </c>
      <c r="C77" s="63" t="s">
        <v>17</v>
      </c>
      <c r="D77" s="63"/>
      <c r="E77" s="64">
        <f t="shared" si="3"/>
        <v>145.18299999999999</v>
      </c>
      <c r="F77" s="78">
        <f>54.29+25.37</f>
        <v>79.66</v>
      </c>
      <c r="G77" s="66">
        <v>65.522999999999996</v>
      </c>
      <c r="H77" s="67"/>
    </row>
    <row r="78" spans="1:10" s="2" customFormat="1" ht="12.75" x14ac:dyDescent="0.2">
      <c r="A78" s="68">
        <v>4</v>
      </c>
      <c r="B78" s="69" t="s">
        <v>58</v>
      </c>
      <c r="C78" s="70" t="s">
        <v>19</v>
      </c>
      <c r="D78" s="70"/>
      <c r="E78" s="71">
        <f t="shared" si="3"/>
        <v>1</v>
      </c>
      <c r="F78" s="72">
        <v>1</v>
      </c>
      <c r="G78" s="73"/>
      <c r="H78" s="70"/>
    </row>
    <row r="79" spans="1:10" s="2" customFormat="1" ht="12.75" x14ac:dyDescent="0.2">
      <c r="A79" s="75"/>
      <c r="B79" s="38"/>
      <c r="C79" s="38" t="s">
        <v>17</v>
      </c>
      <c r="D79" s="70"/>
      <c r="E79" s="71">
        <f t="shared" si="3"/>
        <v>303.23399999999998</v>
      </c>
      <c r="F79" s="46">
        <f>F81+F83+F85+F87+F88</f>
        <v>303.23399999999998</v>
      </c>
      <c r="G79" s="37"/>
      <c r="H79" s="38"/>
    </row>
    <row r="80" spans="1:10" s="2" customFormat="1" ht="12.75" x14ac:dyDescent="0.2">
      <c r="A80" s="75"/>
      <c r="B80" s="38" t="s">
        <v>43</v>
      </c>
      <c r="C80" s="38" t="s">
        <v>44</v>
      </c>
      <c r="D80" s="70"/>
      <c r="E80" s="71">
        <f t="shared" si="3"/>
        <v>50</v>
      </c>
      <c r="F80" s="46">
        <v>50</v>
      </c>
      <c r="G80" s="37"/>
      <c r="H80" s="38"/>
    </row>
    <row r="81" spans="1:8" s="2" customFormat="1" ht="12.75" x14ac:dyDescent="0.2">
      <c r="A81" s="75"/>
      <c r="B81" s="38"/>
      <c r="C81" s="38" t="s">
        <v>17</v>
      </c>
      <c r="D81" s="70"/>
      <c r="E81" s="71">
        <f t="shared" si="3"/>
        <v>298.98399999999998</v>
      </c>
      <c r="F81" s="46">
        <v>298.98399999999998</v>
      </c>
      <c r="G81" s="37"/>
      <c r="H81" s="38"/>
    </row>
    <row r="82" spans="1:8" s="2" customFormat="1" ht="12.75" x14ac:dyDescent="0.2">
      <c r="A82" s="75"/>
      <c r="B82" s="38" t="s">
        <v>46</v>
      </c>
      <c r="C82" s="38" t="s">
        <v>47</v>
      </c>
      <c r="D82" s="70"/>
      <c r="E82" s="71">
        <f t="shared" si="3"/>
        <v>0</v>
      </c>
      <c r="F82" s="46"/>
      <c r="G82" s="37"/>
      <c r="H82" s="38"/>
    </row>
    <row r="83" spans="1:8" s="2" customFormat="1" ht="12.75" x14ac:dyDescent="0.2">
      <c r="A83" s="75"/>
      <c r="B83" s="38"/>
      <c r="C83" s="38" t="s">
        <v>17</v>
      </c>
      <c r="D83" s="70"/>
      <c r="E83" s="71">
        <f t="shared" si="3"/>
        <v>0</v>
      </c>
      <c r="F83" s="46"/>
      <c r="G83" s="37"/>
      <c r="H83" s="38"/>
    </row>
    <row r="84" spans="1:8" s="2" customFormat="1" ht="12.75" x14ac:dyDescent="0.2">
      <c r="A84" s="75"/>
      <c r="B84" s="38" t="s">
        <v>49</v>
      </c>
      <c r="C84" s="38" t="s">
        <v>47</v>
      </c>
      <c r="D84" s="70"/>
      <c r="E84" s="71">
        <f t="shared" si="3"/>
        <v>0</v>
      </c>
      <c r="F84" s="46"/>
      <c r="G84" s="37"/>
      <c r="H84" s="38"/>
    </row>
    <row r="85" spans="1:8" s="2" customFormat="1" ht="12.75" x14ac:dyDescent="0.2">
      <c r="A85" s="75"/>
      <c r="B85" s="38"/>
      <c r="C85" s="38" t="s">
        <v>17</v>
      </c>
      <c r="D85" s="70"/>
      <c r="E85" s="71">
        <f t="shared" si="3"/>
        <v>0</v>
      </c>
      <c r="F85" s="46"/>
      <c r="G85" s="37"/>
      <c r="H85" s="38"/>
    </row>
    <row r="86" spans="1:8" s="2" customFormat="1" ht="12.75" x14ac:dyDescent="0.2">
      <c r="A86" s="75"/>
      <c r="B86" s="38" t="s">
        <v>51</v>
      </c>
      <c r="C86" s="38" t="s">
        <v>52</v>
      </c>
      <c r="D86" s="70"/>
      <c r="E86" s="71">
        <f t="shared" si="3"/>
        <v>0</v>
      </c>
      <c r="F86" s="46"/>
      <c r="G86" s="37"/>
      <c r="H86" s="38"/>
    </row>
    <row r="87" spans="1:8" s="2" customFormat="1" ht="12.75" x14ac:dyDescent="0.2">
      <c r="A87" s="75"/>
      <c r="B87" s="38"/>
      <c r="C87" s="38" t="s">
        <v>17</v>
      </c>
      <c r="D87" s="70"/>
      <c r="E87" s="71">
        <f t="shared" si="3"/>
        <v>0</v>
      </c>
      <c r="F87" s="46"/>
      <c r="G87" s="37"/>
      <c r="H87" s="38"/>
    </row>
    <row r="88" spans="1:8" s="2" customFormat="1" ht="13.5" thickBot="1" x14ac:dyDescent="0.25">
      <c r="A88" s="77"/>
      <c r="B88" s="67" t="s">
        <v>54</v>
      </c>
      <c r="C88" s="67" t="s">
        <v>17</v>
      </c>
      <c r="D88" s="67"/>
      <c r="E88" s="64">
        <f t="shared" si="3"/>
        <v>4.25</v>
      </c>
      <c r="F88" s="78">
        <v>4.25</v>
      </c>
      <c r="G88" s="63"/>
      <c r="H88" s="67"/>
    </row>
    <row r="89" spans="1:8" s="2" customFormat="1" ht="12.75" x14ac:dyDescent="0.2">
      <c r="A89" s="68">
        <v>5</v>
      </c>
      <c r="B89" s="69" t="s">
        <v>59</v>
      </c>
      <c r="C89" s="70" t="s">
        <v>19</v>
      </c>
      <c r="D89" s="70"/>
      <c r="E89" s="71">
        <f t="shared" si="3"/>
        <v>1</v>
      </c>
      <c r="F89" s="72">
        <v>1</v>
      </c>
      <c r="G89" s="73"/>
      <c r="H89" s="70"/>
    </row>
    <row r="90" spans="1:8" s="2" customFormat="1" ht="12.75" x14ac:dyDescent="0.2">
      <c r="A90" s="75"/>
      <c r="B90" s="38"/>
      <c r="C90" s="38" t="s">
        <v>17</v>
      </c>
      <c r="D90" s="70"/>
      <c r="E90" s="71">
        <f t="shared" si="3"/>
        <v>184.339</v>
      </c>
      <c r="F90" s="46">
        <f>F92+F94+F96+F98+F99</f>
        <v>2.1150000000000002</v>
      </c>
      <c r="G90" s="37">
        <v>182.22399999999999</v>
      </c>
      <c r="H90" s="38"/>
    </row>
    <row r="91" spans="1:8" s="2" customFormat="1" ht="15" customHeight="1" x14ac:dyDescent="0.2">
      <c r="A91" s="75"/>
      <c r="B91" s="38" t="s">
        <v>43</v>
      </c>
      <c r="C91" s="38" t="s">
        <v>44</v>
      </c>
      <c r="D91" s="70"/>
      <c r="E91" s="71">
        <f t="shared" si="3"/>
        <v>0</v>
      </c>
      <c r="F91" s="46"/>
      <c r="G91" s="37"/>
      <c r="H91" s="38"/>
    </row>
    <row r="92" spans="1:8" s="2" customFormat="1" ht="12.75" x14ac:dyDescent="0.2">
      <c r="A92" s="75"/>
      <c r="B92" s="38"/>
      <c r="C92" s="38" t="s">
        <v>17</v>
      </c>
      <c r="D92" s="70"/>
      <c r="E92" s="71">
        <f t="shared" si="3"/>
        <v>0</v>
      </c>
      <c r="F92" s="46"/>
      <c r="G92" s="37"/>
      <c r="H92" s="38"/>
    </row>
    <row r="93" spans="1:8" s="2" customFormat="1" ht="12.75" x14ac:dyDescent="0.2">
      <c r="A93" s="75"/>
      <c r="B93" s="38" t="s">
        <v>46</v>
      </c>
      <c r="C93" s="38" t="s">
        <v>47</v>
      </c>
      <c r="D93" s="70"/>
      <c r="E93" s="71">
        <f t="shared" si="3"/>
        <v>0</v>
      </c>
      <c r="F93" s="46"/>
      <c r="G93" s="37"/>
      <c r="H93" s="38"/>
    </row>
    <row r="94" spans="1:8" s="2" customFormat="1" ht="12.75" x14ac:dyDescent="0.2">
      <c r="A94" s="75"/>
      <c r="B94" s="38"/>
      <c r="C94" s="38" t="s">
        <v>17</v>
      </c>
      <c r="D94" s="70"/>
      <c r="E94" s="71">
        <f t="shared" si="3"/>
        <v>0</v>
      </c>
      <c r="F94" s="46"/>
      <c r="G94" s="37"/>
      <c r="H94" s="38"/>
    </row>
    <row r="95" spans="1:8" s="2" customFormat="1" ht="12.75" x14ac:dyDescent="0.2">
      <c r="A95" s="75"/>
      <c r="B95" s="38" t="s">
        <v>49</v>
      </c>
      <c r="C95" s="38" t="s">
        <v>47</v>
      </c>
      <c r="D95" s="70"/>
      <c r="E95" s="71">
        <f t="shared" si="3"/>
        <v>0</v>
      </c>
      <c r="F95" s="46"/>
      <c r="G95" s="37"/>
      <c r="H95" s="38"/>
    </row>
    <row r="96" spans="1:8" s="2" customFormat="1" ht="12.75" x14ac:dyDescent="0.2">
      <c r="A96" s="75"/>
      <c r="B96" s="38"/>
      <c r="C96" s="38" t="s">
        <v>17</v>
      </c>
      <c r="D96" s="70"/>
      <c r="E96" s="71">
        <f t="shared" si="3"/>
        <v>0</v>
      </c>
      <c r="F96" s="46"/>
      <c r="G96" s="37"/>
      <c r="H96" s="38"/>
    </row>
    <row r="97" spans="1:8" s="2" customFormat="1" ht="12.75" x14ac:dyDescent="0.2">
      <c r="A97" s="75"/>
      <c r="B97" s="38" t="s">
        <v>51</v>
      </c>
      <c r="C97" s="38" t="s">
        <v>52</v>
      </c>
      <c r="D97" s="70"/>
      <c r="E97" s="71">
        <f t="shared" si="3"/>
        <v>0</v>
      </c>
      <c r="F97" s="46"/>
      <c r="G97" s="37"/>
      <c r="H97" s="38"/>
    </row>
    <row r="98" spans="1:8" s="2" customFormat="1" ht="12.75" x14ac:dyDescent="0.2">
      <c r="A98" s="75"/>
      <c r="B98" s="38"/>
      <c r="C98" s="38" t="s">
        <v>17</v>
      </c>
      <c r="D98" s="70"/>
      <c r="E98" s="71">
        <f t="shared" si="3"/>
        <v>0</v>
      </c>
      <c r="F98" s="46"/>
      <c r="G98" s="37"/>
      <c r="H98" s="38"/>
    </row>
    <row r="99" spans="1:8" s="2" customFormat="1" ht="13.5" thickBot="1" x14ac:dyDescent="0.25">
      <c r="A99" s="77"/>
      <c r="B99" s="67" t="s">
        <v>54</v>
      </c>
      <c r="C99" s="67" t="s">
        <v>17</v>
      </c>
      <c r="D99" s="67"/>
      <c r="E99" s="64">
        <f t="shared" si="3"/>
        <v>184.339</v>
      </c>
      <c r="F99" s="78">
        <f>1.053+1.062</f>
        <v>2.1150000000000002</v>
      </c>
      <c r="G99" s="63">
        <v>182.22399999999999</v>
      </c>
      <c r="H99" s="67"/>
    </row>
    <row r="100" spans="1:8" s="2" customFormat="1" ht="12.75" x14ac:dyDescent="0.2">
      <c r="A100" s="68">
        <v>6</v>
      </c>
      <c r="B100" s="69" t="s">
        <v>60</v>
      </c>
      <c r="C100" s="70" t="s">
        <v>19</v>
      </c>
      <c r="D100" s="70"/>
      <c r="E100" s="71">
        <f t="shared" si="3"/>
        <v>1</v>
      </c>
      <c r="F100" s="72">
        <v>1</v>
      </c>
      <c r="G100" s="73"/>
      <c r="H100" s="70"/>
    </row>
    <row r="101" spans="1:8" s="2" customFormat="1" ht="12.75" x14ac:dyDescent="0.2">
      <c r="A101" s="75"/>
      <c r="B101" s="38"/>
      <c r="C101" s="38" t="s">
        <v>17</v>
      </c>
      <c r="D101" s="70"/>
      <c r="E101" s="71">
        <f t="shared" si="3"/>
        <v>1.0620000000000001</v>
      </c>
      <c r="F101" s="46">
        <f>F103+F105+F107+F109+F110</f>
        <v>1.0620000000000001</v>
      </c>
      <c r="G101" s="37"/>
      <c r="H101" s="38"/>
    </row>
    <row r="102" spans="1:8" s="2" customFormat="1" ht="12.75" x14ac:dyDescent="0.2">
      <c r="A102" s="75"/>
      <c r="B102" s="38" t="s">
        <v>43</v>
      </c>
      <c r="C102" s="38" t="s">
        <v>44</v>
      </c>
      <c r="D102" s="70"/>
      <c r="E102" s="71">
        <f t="shared" si="3"/>
        <v>0</v>
      </c>
      <c r="F102" s="46"/>
      <c r="G102" s="37"/>
      <c r="H102" s="38"/>
    </row>
    <row r="103" spans="1:8" s="2" customFormat="1" ht="12.75" x14ac:dyDescent="0.2">
      <c r="A103" s="75"/>
      <c r="B103" s="38"/>
      <c r="C103" s="38" t="s">
        <v>17</v>
      </c>
      <c r="D103" s="70"/>
      <c r="E103" s="71">
        <f t="shared" si="3"/>
        <v>0</v>
      </c>
      <c r="F103" s="46"/>
      <c r="G103" s="37"/>
      <c r="H103" s="38"/>
    </row>
    <row r="104" spans="1:8" s="2" customFormat="1" ht="12.75" x14ac:dyDescent="0.2">
      <c r="A104" s="75"/>
      <c r="B104" s="38" t="s">
        <v>46</v>
      </c>
      <c r="C104" s="38" t="s">
        <v>47</v>
      </c>
      <c r="D104" s="70"/>
      <c r="E104" s="71">
        <f t="shared" si="3"/>
        <v>0</v>
      </c>
      <c r="F104" s="46"/>
      <c r="G104" s="37"/>
      <c r="H104" s="38"/>
    </row>
    <row r="105" spans="1:8" s="2" customFormat="1" ht="12.75" x14ac:dyDescent="0.2">
      <c r="A105" s="75"/>
      <c r="B105" s="38"/>
      <c r="C105" s="38" t="s">
        <v>17</v>
      </c>
      <c r="D105" s="70"/>
      <c r="E105" s="71">
        <f t="shared" si="3"/>
        <v>0</v>
      </c>
      <c r="F105" s="46"/>
      <c r="G105" s="37"/>
      <c r="H105" s="38"/>
    </row>
    <row r="106" spans="1:8" s="2" customFormat="1" ht="12.75" x14ac:dyDescent="0.2">
      <c r="A106" s="75"/>
      <c r="B106" s="38" t="s">
        <v>49</v>
      </c>
      <c r="C106" s="38" t="s">
        <v>47</v>
      </c>
      <c r="D106" s="70"/>
      <c r="E106" s="71">
        <f t="shared" si="3"/>
        <v>0</v>
      </c>
      <c r="F106" s="46"/>
      <c r="G106" s="37"/>
      <c r="H106" s="38"/>
    </row>
    <row r="107" spans="1:8" s="2" customFormat="1" ht="12.75" x14ac:dyDescent="0.2">
      <c r="A107" s="75"/>
      <c r="B107" s="38"/>
      <c r="C107" s="38" t="s">
        <v>17</v>
      </c>
      <c r="D107" s="70"/>
      <c r="E107" s="71">
        <f t="shared" si="3"/>
        <v>0</v>
      </c>
      <c r="F107" s="46"/>
      <c r="G107" s="37"/>
      <c r="H107" s="38"/>
    </row>
    <row r="108" spans="1:8" s="2" customFormat="1" ht="12.75" x14ac:dyDescent="0.2">
      <c r="A108" s="75"/>
      <c r="B108" s="38" t="s">
        <v>51</v>
      </c>
      <c r="C108" s="38" t="s">
        <v>52</v>
      </c>
      <c r="D108" s="70"/>
      <c r="E108" s="71">
        <f t="shared" si="3"/>
        <v>0</v>
      </c>
      <c r="F108" s="46"/>
      <c r="G108" s="37"/>
      <c r="H108" s="38"/>
    </row>
    <row r="109" spans="1:8" s="2" customFormat="1" ht="12.75" x14ac:dyDescent="0.2">
      <c r="A109" s="75"/>
      <c r="B109" s="38"/>
      <c r="C109" s="38" t="s">
        <v>17</v>
      </c>
      <c r="D109" s="70"/>
      <c r="E109" s="71">
        <f t="shared" si="3"/>
        <v>0</v>
      </c>
      <c r="F109" s="46"/>
      <c r="G109" s="37"/>
      <c r="H109" s="38"/>
    </row>
    <row r="110" spans="1:8" s="2" customFormat="1" ht="13.5" thickBot="1" x14ac:dyDescent="0.25">
      <c r="A110" s="77"/>
      <c r="B110" s="67" t="s">
        <v>54</v>
      </c>
      <c r="C110" s="67" t="s">
        <v>17</v>
      </c>
      <c r="D110" s="67"/>
      <c r="E110" s="64">
        <f t="shared" si="3"/>
        <v>1.0620000000000001</v>
      </c>
      <c r="F110" s="78">
        <v>1.0620000000000001</v>
      </c>
      <c r="G110" s="63"/>
      <c r="H110" s="67"/>
    </row>
    <row r="111" spans="1:8" s="2" customFormat="1" ht="12.75" x14ac:dyDescent="0.2">
      <c r="A111" s="68">
        <v>7</v>
      </c>
      <c r="B111" s="97" t="s">
        <v>61</v>
      </c>
      <c r="C111" s="98" t="s">
        <v>19</v>
      </c>
      <c r="D111" s="98"/>
      <c r="E111" s="81">
        <f t="shared" si="3"/>
        <v>1</v>
      </c>
      <c r="F111" s="72">
        <v>1</v>
      </c>
      <c r="G111" s="80"/>
      <c r="H111" s="70"/>
    </row>
    <row r="112" spans="1:8" s="2" customFormat="1" ht="12.75" x14ac:dyDescent="0.2">
      <c r="A112" s="75"/>
      <c r="B112" s="99"/>
      <c r="C112" s="99" t="s">
        <v>17</v>
      </c>
      <c r="D112" s="98"/>
      <c r="E112" s="81">
        <f t="shared" si="3"/>
        <v>66.617000000000004</v>
      </c>
      <c r="F112" s="46">
        <f>F114+F116+F118+F120+F121</f>
        <v>66.617000000000004</v>
      </c>
      <c r="G112" s="84"/>
      <c r="H112" s="38"/>
    </row>
    <row r="113" spans="1:8" s="2" customFormat="1" ht="12.75" x14ac:dyDescent="0.2">
      <c r="A113" s="75"/>
      <c r="B113" s="99" t="s">
        <v>43</v>
      </c>
      <c r="C113" s="99" t="s">
        <v>44</v>
      </c>
      <c r="D113" s="98"/>
      <c r="E113" s="81">
        <f t="shared" si="3"/>
        <v>0</v>
      </c>
      <c r="F113" s="46"/>
      <c r="G113" s="84"/>
      <c r="H113" s="38"/>
    </row>
    <row r="114" spans="1:8" s="2" customFormat="1" ht="12.75" x14ac:dyDescent="0.2">
      <c r="A114" s="75"/>
      <c r="B114" s="99"/>
      <c r="C114" s="99" t="s">
        <v>17</v>
      </c>
      <c r="D114" s="98"/>
      <c r="E114" s="81">
        <f t="shared" si="3"/>
        <v>0</v>
      </c>
      <c r="F114" s="46"/>
      <c r="G114" s="84"/>
      <c r="H114" s="38"/>
    </row>
    <row r="115" spans="1:8" s="2" customFormat="1" ht="12.75" x14ac:dyDescent="0.2">
      <c r="A115" s="75"/>
      <c r="B115" s="99" t="s">
        <v>46</v>
      </c>
      <c r="C115" s="99" t="s">
        <v>47</v>
      </c>
      <c r="D115" s="98"/>
      <c r="E115" s="81">
        <f t="shared" si="3"/>
        <v>150</v>
      </c>
      <c r="F115" s="46">
        <v>150</v>
      </c>
      <c r="G115" s="84"/>
      <c r="H115" s="38"/>
    </row>
    <row r="116" spans="1:8" s="2" customFormat="1" ht="12.75" x14ac:dyDescent="0.2">
      <c r="A116" s="75"/>
      <c r="B116" s="99"/>
      <c r="C116" s="99" t="s">
        <v>17</v>
      </c>
      <c r="D116" s="98"/>
      <c r="E116" s="81">
        <f t="shared" si="3"/>
        <v>66.617000000000004</v>
      </c>
      <c r="F116" s="46">
        <v>66.617000000000004</v>
      </c>
      <c r="G116" s="84"/>
      <c r="H116" s="38"/>
    </row>
    <row r="117" spans="1:8" s="2" customFormat="1" ht="12.75" x14ac:dyDescent="0.2">
      <c r="A117" s="75"/>
      <c r="B117" s="99" t="s">
        <v>49</v>
      </c>
      <c r="C117" s="99" t="s">
        <v>47</v>
      </c>
      <c r="D117" s="98"/>
      <c r="E117" s="81">
        <f t="shared" si="3"/>
        <v>0</v>
      </c>
      <c r="F117" s="46"/>
      <c r="G117" s="84"/>
      <c r="H117" s="38"/>
    </row>
    <row r="118" spans="1:8" s="2" customFormat="1" ht="12.75" x14ac:dyDescent="0.2">
      <c r="A118" s="75"/>
      <c r="B118" s="99"/>
      <c r="C118" s="99" t="s">
        <v>17</v>
      </c>
      <c r="D118" s="98"/>
      <c r="E118" s="81">
        <f t="shared" si="3"/>
        <v>0</v>
      </c>
      <c r="F118" s="46"/>
      <c r="G118" s="84"/>
      <c r="H118" s="38"/>
    </row>
    <row r="119" spans="1:8" s="2" customFormat="1" ht="12.75" x14ac:dyDescent="0.2">
      <c r="A119" s="75"/>
      <c r="B119" s="99" t="s">
        <v>51</v>
      </c>
      <c r="C119" s="99" t="s">
        <v>52</v>
      </c>
      <c r="D119" s="98"/>
      <c r="E119" s="81">
        <f t="shared" si="3"/>
        <v>0</v>
      </c>
      <c r="F119" s="46"/>
      <c r="G119" s="84"/>
      <c r="H119" s="38"/>
    </row>
    <row r="120" spans="1:8" s="2" customFormat="1" ht="12.75" x14ac:dyDescent="0.2">
      <c r="A120" s="75"/>
      <c r="B120" s="99"/>
      <c r="C120" s="99" t="s">
        <v>17</v>
      </c>
      <c r="D120" s="98"/>
      <c r="E120" s="81">
        <f t="shared" si="3"/>
        <v>0</v>
      </c>
      <c r="F120" s="46"/>
      <c r="G120" s="84"/>
      <c r="H120" s="38"/>
    </row>
    <row r="121" spans="1:8" s="2" customFormat="1" ht="13.5" thickBot="1" x14ac:dyDescent="0.25">
      <c r="A121" s="77"/>
      <c r="B121" s="100" t="s">
        <v>54</v>
      </c>
      <c r="C121" s="100" t="s">
        <v>17</v>
      </c>
      <c r="D121" s="100"/>
      <c r="E121" s="101">
        <f t="shared" si="3"/>
        <v>0</v>
      </c>
      <c r="F121" s="78"/>
      <c r="G121" s="91"/>
      <c r="H121" s="67"/>
    </row>
    <row r="122" spans="1:8" s="2" customFormat="1" ht="12.75" x14ac:dyDescent="0.2">
      <c r="A122" s="68">
        <v>8</v>
      </c>
      <c r="B122" s="97" t="s">
        <v>62</v>
      </c>
      <c r="C122" s="98" t="s">
        <v>19</v>
      </c>
      <c r="D122" s="98"/>
      <c r="E122" s="81">
        <f t="shared" si="3"/>
        <v>1</v>
      </c>
      <c r="F122" s="102">
        <v>1</v>
      </c>
      <c r="G122" s="103"/>
      <c r="H122" s="70"/>
    </row>
    <row r="123" spans="1:8" s="2" customFormat="1" ht="12.75" x14ac:dyDescent="0.2">
      <c r="A123" s="75"/>
      <c r="B123" s="99"/>
      <c r="C123" s="99" t="s">
        <v>17</v>
      </c>
      <c r="D123" s="98"/>
      <c r="E123" s="81">
        <f t="shared" si="3"/>
        <v>391.41699999999997</v>
      </c>
      <c r="F123" s="104">
        <f>F125+F127+F129+F131+F132</f>
        <v>339.43799999999999</v>
      </c>
      <c r="G123" s="105">
        <v>51.978999999999999</v>
      </c>
      <c r="H123" s="38"/>
    </row>
    <row r="124" spans="1:8" s="2" customFormat="1" ht="12.75" x14ac:dyDescent="0.2">
      <c r="A124" s="75"/>
      <c r="B124" s="99" t="s">
        <v>43</v>
      </c>
      <c r="C124" s="99" t="s">
        <v>44</v>
      </c>
      <c r="D124" s="98"/>
      <c r="E124" s="81">
        <f t="shared" si="3"/>
        <v>43</v>
      </c>
      <c r="F124" s="104">
        <f>35+8</f>
        <v>43</v>
      </c>
      <c r="G124" s="105"/>
      <c r="H124" s="38"/>
    </row>
    <row r="125" spans="1:8" s="2" customFormat="1" ht="12.75" x14ac:dyDescent="0.2">
      <c r="A125" s="75"/>
      <c r="B125" s="99"/>
      <c r="C125" s="99" t="s">
        <v>17</v>
      </c>
      <c r="D125" s="98"/>
      <c r="E125" s="81">
        <f t="shared" si="3"/>
        <v>235.59100000000001</v>
      </c>
      <c r="F125" s="104">
        <f>191.435+44.156</f>
        <v>235.59100000000001</v>
      </c>
      <c r="G125" s="105"/>
      <c r="H125" s="38"/>
    </row>
    <row r="126" spans="1:8" s="2" customFormat="1" ht="12.75" x14ac:dyDescent="0.2">
      <c r="A126" s="75"/>
      <c r="B126" s="99" t="s">
        <v>46</v>
      </c>
      <c r="C126" s="99" t="s">
        <v>47</v>
      </c>
      <c r="D126" s="98"/>
      <c r="E126" s="81">
        <f t="shared" si="3"/>
        <v>0</v>
      </c>
      <c r="F126" s="104"/>
      <c r="G126" s="105"/>
      <c r="H126" s="38"/>
    </row>
    <row r="127" spans="1:8" s="2" customFormat="1" ht="12.75" x14ac:dyDescent="0.2">
      <c r="A127" s="75"/>
      <c r="B127" s="99"/>
      <c r="C127" s="99" t="s">
        <v>17</v>
      </c>
      <c r="D127" s="98"/>
      <c r="E127" s="81">
        <f t="shared" si="3"/>
        <v>0</v>
      </c>
      <c r="F127" s="104"/>
      <c r="G127" s="105"/>
      <c r="H127" s="38"/>
    </row>
    <row r="128" spans="1:8" s="2" customFormat="1" ht="12.75" x14ac:dyDescent="0.2">
      <c r="A128" s="75"/>
      <c r="B128" s="99" t="s">
        <v>49</v>
      </c>
      <c r="C128" s="99" t="s">
        <v>47</v>
      </c>
      <c r="D128" s="98"/>
      <c r="E128" s="81">
        <f t="shared" si="3"/>
        <v>0</v>
      </c>
      <c r="F128" s="104"/>
      <c r="G128" s="105"/>
      <c r="H128" s="38"/>
    </row>
    <row r="129" spans="1:8" s="2" customFormat="1" ht="12.75" x14ac:dyDescent="0.2">
      <c r="A129" s="75"/>
      <c r="B129" s="99"/>
      <c r="C129" s="99" t="s">
        <v>17</v>
      </c>
      <c r="D129" s="98"/>
      <c r="E129" s="81">
        <f t="shared" si="3"/>
        <v>0</v>
      </c>
      <c r="F129" s="104"/>
      <c r="G129" s="105"/>
      <c r="H129" s="38"/>
    </row>
    <row r="130" spans="1:8" s="2" customFormat="1" ht="12.75" x14ac:dyDescent="0.2">
      <c r="A130" s="75"/>
      <c r="B130" s="99" t="s">
        <v>51</v>
      </c>
      <c r="C130" s="99" t="s">
        <v>52</v>
      </c>
      <c r="D130" s="98"/>
      <c r="E130" s="81">
        <f t="shared" si="3"/>
        <v>0</v>
      </c>
      <c r="F130" s="104"/>
      <c r="G130" s="105"/>
      <c r="H130" s="38"/>
    </row>
    <row r="131" spans="1:8" s="2" customFormat="1" ht="12.75" x14ac:dyDescent="0.2">
      <c r="A131" s="75"/>
      <c r="B131" s="99"/>
      <c r="C131" s="99" t="s">
        <v>17</v>
      </c>
      <c r="D131" s="98"/>
      <c r="E131" s="81">
        <f t="shared" si="3"/>
        <v>0</v>
      </c>
      <c r="F131" s="104"/>
      <c r="G131" s="105"/>
      <c r="H131" s="38"/>
    </row>
    <row r="132" spans="1:8" s="2" customFormat="1" ht="13.5" thickBot="1" x14ac:dyDescent="0.25">
      <c r="A132" s="77"/>
      <c r="B132" s="100" t="s">
        <v>54</v>
      </c>
      <c r="C132" s="100" t="s">
        <v>17</v>
      </c>
      <c r="D132" s="100"/>
      <c r="E132" s="101">
        <f t="shared" si="3"/>
        <v>155.82599999999999</v>
      </c>
      <c r="F132" s="65">
        <f>101.505+2.342</f>
        <v>103.84699999999999</v>
      </c>
      <c r="G132" s="91">
        <v>51.978999999999999</v>
      </c>
      <c r="H132" s="67"/>
    </row>
    <row r="133" spans="1:8" s="2" customFormat="1" ht="12.75" x14ac:dyDescent="0.2">
      <c r="A133" s="68">
        <v>9</v>
      </c>
      <c r="B133" s="38" t="s">
        <v>63</v>
      </c>
      <c r="C133" s="38" t="s">
        <v>19</v>
      </c>
      <c r="D133" s="38"/>
      <c r="E133" s="39">
        <f t="shared" si="3"/>
        <v>1</v>
      </c>
      <c r="F133" s="72">
        <v>1</v>
      </c>
      <c r="G133" s="84"/>
      <c r="H133" s="38"/>
    </row>
    <row r="134" spans="1:8" s="2" customFormat="1" ht="12.75" x14ac:dyDescent="0.2">
      <c r="A134" s="75"/>
      <c r="B134" s="38"/>
      <c r="C134" s="38" t="s">
        <v>17</v>
      </c>
      <c r="D134" s="38"/>
      <c r="E134" s="39">
        <f t="shared" si="3"/>
        <v>120.47199999999999</v>
      </c>
      <c r="F134" s="46">
        <f>F136+F138+F140+F142+F143</f>
        <v>120.47199999999999</v>
      </c>
      <c r="G134" s="84"/>
      <c r="H134" s="38"/>
    </row>
    <row r="135" spans="1:8" s="2" customFormat="1" ht="12.75" x14ac:dyDescent="0.2">
      <c r="A135" s="75"/>
      <c r="B135" s="38" t="s">
        <v>43</v>
      </c>
      <c r="C135" s="38" t="s">
        <v>44</v>
      </c>
      <c r="D135" s="38"/>
      <c r="E135" s="39">
        <f t="shared" si="3"/>
        <v>0</v>
      </c>
      <c r="F135" s="46"/>
      <c r="G135" s="84"/>
      <c r="H135" s="38"/>
    </row>
    <row r="136" spans="1:8" s="2" customFormat="1" ht="12.75" x14ac:dyDescent="0.2">
      <c r="A136" s="75"/>
      <c r="B136" s="38"/>
      <c r="C136" s="38" t="s">
        <v>17</v>
      </c>
      <c r="D136" s="38"/>
      <c r="E136" s="39">
        <f t="shared" si="3"/>
        <v>0</v>
      </c>
      <c r="F136" s="46"/>
      <c r="G136" s="84"/>
      <c r="H136" s="38"/>
    </row>
    <row r="137" spans="1:8" s="2" customFormat="1" ht="12.75" x14ac:dyDescent="0.2">
      <c r="A137" s="75"/>
      <c r="B137" s="38" t="s">
        <v>46</v>
      </c>
      <c r="C137" s="38" t="s">
        <v>47</v>
      </c>
      <c r="D137" s="38"/>
      <c r="E137" s="39">
        <f t="shared" si="3"/>
        <v>0</v>
      </c>
      <c r="F137" s="46"/>
      <c r="G137" s="84"/>
      <c r="H137" s="38"/>
    </row>
    <row r="138" spans="1:8" s="2" customFormat="1" ht="12.75" x14ac:dyDescent="0.2">
      <c r="A138" s="75"/>
      <c r="B138" s="38"/>
      <c r="C138" s="38" t="s">
        <v>17</v>
      </c>
      <c r="D138" s="38"/>
      <c r="E138" s="39">
        <f t="shared" si="3"/>
        <v>0</v>
      </c>
      <c r="F138" s="46"/>
      <c r="G138" s="84"/>
      <c r="H138" s="38"/>
    </row>
    <row r="139" spans="1:8" s="2" customFormat="1" ht="12.75" x14ac:dyDescent="0.2">
      <c r="A139" s="75"/>
      <c r="B139" s="38" t="s">
        <v>49</v>
      </c>
      <c r="C139" s="38" t="s">
        <v>47</v>
      </c>
      <c r="D139" s="38"/>
      <c r="E139" s="39">
        <f t="shared" si="3"/>
        <v>0</v>
      </c>
      <c r="F139" s="46"/>
      <c r="G139" s="84"/>
      <c r="H139" s="38"/>
    </row>
    <row r="140" spans="1:8" s="2" customFormat="1" ht="12.75" x14ac:dyDescent="0.2">
      <c r="A140" s="75"/>
      <c r="B140" s="38"/>
      <c r="C140" s="38" t="s">
        <v>17</v>
      </c>
      <c r="D140" s="38"/>
      <c r="E140" s="39">
        <f t="shared" si="3"/>
        <v>0</v>
      </c>
      <c r="F140" s="46"/>
      <c r="G140" s="84"/>
      <c r="H140" s="38"/>
    </row>
    <row r="141" spans="1:8" s="2" customFormat="1" ht="12.75" x14ac:dyDescent="0.2">
      <c r="A141" s="75"/>
      <c r="B141" s="38" t="s">
        <v>51</v>
      </c>
      <c r="C141" s="38" t="s">
        <v>52</v>
      </c>
      <c r="D141" s="38"/>
      <c r="E141" s="39">
        <f t="shared" si="3"/>
        <v>0</v>
      </c>
      <c r="F141" s="46"/>
      <c r="G141" s="84"/>
      <c r="H141" s="38"/>
    </row>
    <row r="142" spans="1:8" s="2" customFormat="1" ht="12.75" x14ac:dyDescent="0.2">
      <c r="A142" s="75"/>
      <c r="B142" s="38"/>
      <c r="C142" s="38" t="s">
        <v>17</v>
      </c>
      <c r="D142" s="38"/>
      <c r="E142" s="39">
        <f t="shared" si="3"/>
        <v>0</v>
      </c>
      <c r="F142" s="46"/>
      <c r="G142" s="84"/>
      <c r="H142" s="38"/>
    </row>
    <row r="143" spans="1:8" s="2" customFormat="1" ht="13.5" thickBot="1" x14ac:dyDescent="0.25">
      <c r="A143" s="77"/>
      <c r="B143" s="67" t="s">
        <v>54</v>
      </c>
      <c r="C143" s="67" t="s">
        <v>17</v>
      </c>
      <c r="D143" s="67"/>
      <c r="E143" s="64">
        <f t="shared" si="3"/>
        <v>120.47199999999999</v>
      </c>
      <c r="F143" s="78">
        <f>119.41+1.062</f>
        <v>120.47199999999999</v>
      </c>
      <c r="G143" s="91"/>
      <c r="H143" s="67"/>
    </row>
    <row r="144" spans="1:8" s="2" customFormat="1" ht="12.75" x14ac:dyDescent="0.2">
      <c r="A144" s="68">
        <v>10</v>
      </c>
      <c r="B144" s="97" t="s">
        <v>64</v>
      </c>
      <c r="C144" s="98" t="s">
        <v>19</v>
      </c>
      <c r="D144" s="98"/>
      <c r="E144" s="81">
        <f t="shared" si="3"/>
        <v>1</v>
      </c>
      <c r="F144" s="72"/>
      <c r="G144" s="80">
        <v>1</v>
      </c>
      <c r="H144" s="70"/>
    </row>
    <row r="145" spans="1:8" s="2" customFormat="1" ht="12.75" x14ac:dyDescent="0.2">
      <c r="A145" s="75"/>
      <c r="B145" s="99"/>
      <c r="C145" s="99" t="s">
        <v>17</v>
      </c>
      <c r="D145" s="98"/>
      <c r="E145" s="81">
        <f t="shared" si="3"/>
        <v>103.205</v>
      </c>
      <c r="F145" s="46">
        <f>F147+F149+F151+F153+F154</f>
        <v>63.808999999999997</v>
      </c>
      <c r="G145" s="84">
        <v>39.396000000000001</v>
      </c>
      <c r="H145" s="38"/>
    </row>
    <row r="146" spans="1:8" s="2" customFormat="1" ht="12.75" x14ac:dyDescent="0.2">
      <c r="A146" s="75"/>
      <c r="B146" s="99" t="s">
        <v>43</v>
      </c>
      <c r="C146" s="99" t="s">
        <v>44</v>
      </c>
      <c r="D146" s="98"/>
      <c r="E146" s="81">
        <f t="shared" si="3"/>
        <v>0</v>
      </c>
      <c r="F146" s="46"/>
      <c r="G146" s="84"/>
      <c r="H146" s="38"/>
    </row>
    <row r="147" spans="1:8" s="2" customFormat="1" ht="12.75" x14ac:dyDescent="0.2">
      <c r="A147" s="75"/>
      <c r="B147" s="99"/>
      <c r="C147" s="99" t="s">
        <v>17</v>
      </c>
      <c r="D147" s="98"/>
      <c r="E147" s="81">
        <f t="shared" si="3"/>
        <v>0</v>
      </c>
      <c r="F147" s="46"/>
      <c r="G147" s="84"/>
      <c r="H147" s="38"/>
    </row>
    <row r="148" spans="1:8" s="2" customFormat="1" ht="12.75" x14ac:dyDescent="0.2">
      <c r="A148" s="75"/>
      <c r="B148" s="99" t="s">
        <v>46</v>
      </c>
      <c r="C148" s="99" t="s">
        <v>47</v>
      </c>
      <c r="D148" s="98"/>
      <c r="E148" s="81">
        <f t="shared" si="3"/>
        <v>144</v>
      </c>
      <c r="F148" s="46">
        <v>144</v>
      </c>
      <c r="G148" s="84"/>
      <c r="H148" s="38"/>
    </row>
    <row r="149" spans="1:8" s="2" customFormat="1" ht="12.75" x14ac:dyDescent="0.2">
      <c r="A149" s="75"/>
      <c r="B149" s="99"/>
      <c r="C149" s="99" t="s">
        <v>17</v>
      </c>
      <c r="D149" s="98"/>
      <c r="E149" s="81">
        <f t="shared" si="3"/>
        <v>63.808999999999997</v>
      </c>
      <c r="F149" s="46">
        <v>63.808999999999997</v>
      </c>
      <c r="G149" s="84"/>
      <c r="H149" s="38"/>
    </row>
    <row r="150" spans="1:8" s="2" customFormat="1" ht="12.75" x14ac:dyDescent="0.2">
      <c r="A150" s="75"/>
      <c r="B150" s="99" t="s">
        <v>49</v>
      </c>
      <c r="C150" s="99" t="s">
        <v>47</v>
      </c>
      <c r="D150" s="98"/>
      <c r="E150" s="81">
        <f t="shared" si="3"/>
        <v>0</v>
      </c>
      <c r="F150" s="46"/>
      <c r="G150" s="84"/>
      <c r="H150" s="38"/>
    </row>
    <row r="151" spans="1:8" s="2" customFormat="1" ht="12.75" x14ac:dyDescent="0.2">
      <c r="A151" s="75"/>
      <c r="B151" s="99"/>
      <c r="C151" s="99" t="s">
        <v>17</v>
      </c>
      <c r="D151" s="98"/>
      <c r="E151" s="81">
        <f t="shared" si="3"/>
        <v>0</v>
      </c>
      <c r="F151" s="46"/>
      <c r="G151" s="84"/>
      <c r="H151" s="38"/>
    </row>
    <row r="152" spans="1:8" s="2" customFormat="1" ht="12.75" x14ac:dyDescent="0.2">
      <c r="A152" s="75"/>
      <c r="B152" s="99" t="s">
        <v>51</v>
      </c>
      <c r="C152" s="99" t="s">
        <v>52</v>
      </c>
      <c r="D152" s="98"/>
      <c r="E152" s="81">
        <f t="shared" si="3"/>
        <v>0</v>
      </c>
      <c r="F152" s="46"/>
      <c r="G152" s="84"/>
      <c r="H152" s="38"/>
    </row>
    <row r="153" spans="1:8" s="2" customFormat="1" ht="12.75" x14ac:dyDescent="0.2">
      <c r="A153" s="75"/>
      <c r="B153" s="99"/>
      <c r="C153" s="99" t="s">
        <v>17</v>
      </c>
      <c r="D153" s="98"/>
      <c r="E153" s="81">
        <f t="shared" si="3"/>
        <v>0</v>
      </c>
      <c r="F153" s="46"/>
      <c r="G153" s="84"/>
      <c r="H153" s="38"/>
    </row>
    <row r="154" spans="1:8" s="2" customFormat="1" ht="13.5" thickBot="1" x14ac:dyDescent="0.25">
      <c r="A154" s="77"/>
      <c r="B154" s="100" t="s">
        <v>54</v>
      </c>
      <c r="C154" s="100" t="s">
        <v>17</v>
      </c>
      <c r="D154" s="100"/>
      <c r="E154" s="101">
        <f t="shared" si="3"/>
        <v>39.396000000000001</v>
      </c>
      <c r="F154" s="78"/>
      <c r="G154" s="91">
        <v>39.396000000000001</v>
      </c>
      <c r="H154" s="67"/>
    </row>
    <row r="155" spans="1:8" s="2" customFormat="1" ht="12.75" x14ac:dyDescent="0.2">
      <c r="A155" s="68">
        <v>11</v>
      </c>
      <c r="B155" s="97" t="s">
        <v>65</v>
      </c>
      <c r="C155" s="98" t="s">
        <v>19</v>
      </c>
      <c r="D155" s="98"/>
      <c r="E155" s="81">
        <f t="shared" si="3"/>
        <v>1</v>
      </c>
      <c r="F155" s="72"/>
      <c r="G155" s="80">
        <v>1</v>
      </c>
      <c r="H155" s="70"/>
    </row>
    <row r="156" spans="1:8" s="2" customFormat="1" ht="12.75" x14ac:dyDescent="0.2">
      <c r="A156" s="75"/>
      <c r="B156" s="99"/>
      <c r="C156" s="99" t="s">
        <v>17</v>
      </c>
      <c r="D156" s="98"/>
      <c r="E156" s="81">
        <f t="shared" si="3"/>
        <v>131.84</v>
      </c>
      <c r="F156" s="46">
        <f>F158+F160+F162+F164+F165</f>
        <v>105.301</v>
      </c>
      <c r="G156" s="84">
        <v>26.539000000000001</v>
      </c>
      <c r="H156" s="38"/>
    </row>
    <row r="157" spans="1:8" s="2" customFormat="1" ht="12.75" x14ac:dyDescent="0.2">
      <c r="A157" s="75"/>
      <c r="B157" s="99" t="s">
        <v>43</v>
      </c>
      <c r="C157" s="99" t="s">
        <v>44</v>
      </c>
      <c r="D157" s="98"/>
      <c r="E157" s="81">
        <f t="shared" si="3"/>
        <v>0</v>
      </c>
      <c r="F157" s="46"/>
      <c r="G157" s="84"/>
      <c r="H157" s="38"/>
    </row>
    <row r="158" spans="1:8" s="2" customFormat="1" ht="12.75" x14ac:dyDescent="0.2">
      <c r="A158" s="75"/>
      <c r="B158" s="99"/>
      <c r="C158" s="99" t="s">
        <v>17</v>
      </c>
      <c r="D158" s="98"/>
      <c r="E158" s="81">
        <f t="shared" si="3"/>
        <v>0</v>
      </c>
      <c r="F158" s="46"/>
      <c r="G158" s="84"/>
      <c r="H158" s="38"/>
    </row>
    <row r="159" spans="1:8" s="2" customFormat="1" ht="12.75" x14ac:dyDescent="0.2">
      <c r="A159" s="75"/>
      <c r="B159" s="99" t="s">
        <v>46</v>
      </c>
      <c r="C159" s="99" t="s">
        <v>47</v>
      </c>
      <c r="D159" s="98"/>
      <c r="E159" s="81">
        <f t="shared" si="3"/>
        <v>232</v>
      </c>
      <c r="F159" s="46">
        <v>232</v>
      </c>
      <c r="G159" s="84"/>
      <c r="H159" s="38"/>
    </row>
    <row r="160" spans="1:8" s="2" customFormat="1" ht="12.75" x14ac:dyDescent="0.2">
      <c r="A160" s="75"/>
      <c r="B160" s="99"/>
      <c r="C160" s="99" t="s">
        <v>17</v>
      </c>
      <c r="D160" s="98"/>
      <c r="E160" s="81">
        <f t="shared" si="3"/>
        <v>102.959</v>
      </c>
      <c r="F160" s="46">
        <v>102.959</v>
      </c>
      <c r="G160" s="84"/>
      <c r="H160" s="38"/>
    </row>
    <row r="161" spans="1:8" s="2" customFormat="1" ht="12.75" x14ac:dyDescent="0.2">
      <c r="A161" s="75"/>
      <c r="B161" s="99" t="s">
        <v>49</v>
      </c>
      <c r="C161" s="99" t="s">
        <v>47</v>
      </c>
      <c r="D161" s="98"/>
      <c r="E161" s="81">
        <f t="shared" si="3"/>
        <v>0</v>
      </c>
      <c r="F161" s="46"/>
      <c r="G161" s="84"/>
      <c r="H161" s="38"/>
    </row>
    <row r="162" spans="1:8" s="2" customFormat="1" ht="12.75" x14ac:dyDescent="0.2">
      <c r="A162" s="75"/>
      <c r="B162" s="99"/>
      <c r="C162" s="99" t="s">
        <v>17</v>
      </c>
      <c r="D162" s="98"/>
      <c r="E162" s="81">
        <f t="shared" si="3"/>
        <v>0</v>
      </c>
      <c r="F162" s="46"/>
      <c r="G162" s="84"/>
      <c r="H162" s="38"/>
    </row>
    <row r="163" spans="1:8" s="2" customFormat="1" ht="12.75" x14ac:dyDescent="0.2">
      <c r="A163" s="75"/>
      <c r="B163" s="99" t="s">
        <v>51</v>
      </c>
      <c r="C163" s="99" t="s">
        <v>52</v>
      </c>
      <c r="D163" s="98"/>
      <c r="E163" s="81">
        <f t="shared" si="3"/>
        <v>0</v>
      </c>
      <c r="F163" s="46"/>
      <c r="G163" s="84"/>
      <c r="H163" s="38"/>
    </row>
    <row r="164" spans="1:8" s="2" customFormat="1" ht="12.75" x14ac:dyDescent="0.2">
      <c r="A164" s="75"/>
      <c r="B164" s="99"/>
      <c r="C164" s="99" t="s">
        <v>17</v>
      </c>
      <c r="D164" s="98"/>
      <c r="E164" s="81">
        <f t="shared" si="3"/>
        <v>0</v>
      </c>
      <c r="F164" s="46"/>
      <c r="G164" s="84"/>
      <c r="H164" s="38"/>
    </row>
    <row r="165" spans="1:8" s="2" customFormat="1" ht="13.5" thickBot="1" x14ac:dyDescent="0.25">
      <c r="A165" s="77"/>
      <c r="B165" s="100" t="s">
        <v>54</v>
      </c>
      <c r="C165" s="100" t="s">
        <v>17</v>
      </c>
      <c r="D165" s="100"/>
      <c r="E165" s="101">
        <f t="shared" si="3"/>
        <v>28.881</v>
      </c>
      <c r="F165" s="78">
        <v>2.3420000000000001</v>
      </c>
      <c r="G165" s="91">
        <v>26.539000000000001</v>
      </c>
      <c r="H165" s="67"/>
    </row>
    <row r="166" spans="1:8" s="2" customFormat="1" ht="12.75" x14ac:dyDescent="0.2">
      <c r="A166" s="68">
        <v>12</v>
      </c>
      <c r="B166" s="69" t="s">
        <v>66</v>
      </c>
      <c r="C166" s="70" t="s">
        <v>19</v>
      </c>
      <c r="D166" s="70"/>
      <c r="E166" s="71">
        <f t="shared" si="3"/>
        <v>1</v>
      </c>
      <c r="F166" s="72">
        <v>1</v>
      </c>
      <c r="G166" s="73"/>
      <c r="H166" s="70"/>
    </row>
    <row r="167" spans="1:8" s="2" customFormat="1" ht="12.75" x14ac:dyDescent="0.2">
      <c r="A167" s="75"/>
      <c r="B167" s="38"/>
      <c r="C167" s="38" t="s">
        <v>17</v>
      </c>
      <c r="D167" s="70"/>
      <c r="E167" s="71">
        <f t="shared" si="3"/>
        <v>205.41900000000001</v>
      </c>
      <c r="F167" s="46">
        <f>F169+F171+F173+F175+F176</f>
        <v>25.167000000000002</v>
      </c>
      <c r="G167" s="37">
        <v>180.25200000000001</v>
      </c>
      <c r="H167" s="38"/>
    </row>
    <row r="168" spans="1:8" s="2" customFormat="1" ht="12.75" x14ac:dyDescent="0.2">
      <c r="A168" s="75"/>
      <c r="B168" s="38" t="s">
        <v>43</v>
      </c>
      <c r="C168" s="38" t="s">
        <v>44</v>
      </c>
      <c r="D168" s="70"/>
      <c r="E168" s="71">
        <f t="shared" si="3"/>
        <v>0</v>
      </c>
      <c r="F168" s="46"/>
      <c r="G168" s="37"/>
      <c r="H168" s="38"/>
    </row>
    <row r="169" spans="1:8" s="2" customFormat="1" ht="12.75" x14ac:dyDescent="0.2">
      <c r="A169" s="75"/>
      <c r="B169" s="38"/>
      <c r="C169" s="38" t="s">
        <v>17</v>
      </c>
      <c r="D169" s="70"/>
      <c r="E169" s="71">
        <f t="shared" si="3"/>
        <v>0</v>
      </c>
      <c r="F169" s="46"/>
      <c r="G169" s="37"/>
      <c r="H169" s="38"/>
    </row>
    <row r="170" spans="1:8" s="2" customFormat="1" ht="12.75" x14ac:dyDescent="0.2">
      <c r="A170" s="75"/>
      <c r="B170" s="38" t="s">
        <v>46</v>
      </c>
      <c r="C170" s="38" t="s">
        <v>47</v>
      </c>
      <c r="D170" s="70"/>
      <c r="E170" s="71">
        <f t="shared" si="3"/>
        <v>0</v>
      </c>
      <c r="F170" s="46"/>
      <c r="G170" s="37"/>
      <c r="H170" s="38"/>
    </row>
    <row r="171" spans="1:8" s="2" customFormat="1" ht="12.75" x14ac:dyDescent="0.2">
      <c r="A171" s="75"/>
      <c r="B171" s="38"/>
      <c r="C171" s="38" t="s">
        <v>17</v>
      </c>
      <c r="D171" s="70"/>
      <c r="E171" s="71">
        <f t="shared" si="3"/>
        <v>0</v>
      </c>
      <c r="F171" s="46"/>
      <c r="G171" s="37"/>
      <c r="H171" s="38"/>
    </row>
    <row r="172" spans="1:8" s="2" customFormat="1" ht="12.75" x14ac:dyDescent="0.2">
      <c r="A172" s="75"/>
      <c r="B172" s="38" t="s">
        <v>49</v>
      </c>
      <c r="C172" s="38" t="s">
        <v>47</v>
      </c>
      <c r="D172" s="70"/>
      <c r="E172" s="71">
        <f t="shared" si="3"/>
        <v>0</v>
      </c>
      <c r="F172" s="46"/>
      <c r="G172" s="37"/>
      <c r="H172" s="38"/>
    </row>
    <row r="173" spans="1:8" s="2" customFormat="1" ht="12.75" x14ac:dyDescent="0.2">
      <c r="A173" s="75"/>
      <c r="B173" s="38"/>
      <c r="C173" s="38" t="s">
        <v>17</v>
      </c>
      <c r="D173" s="70"/>
      <c r="E173" s="71">
        <f t="shared" si="3"/>
        <v>0</v>
      </c>
      <c r="F173" s="46"/>
      <c r="G173" s="37"/>
      <c r="H173" s="38"/>
    </row>
    <row r="174" spans="1:8" s="2" customFormat="1" ht="12.75" x14ac:dyDescent="0.2">
      <c r="A174" s="75"/>
      <c r="B174" s="38" t="s">
        <v>51</v>
      </c>
      <c r="C174" s="38" t="s">
        <v>52</v>
      </c>
      <c r="D174" s="70"/>
      <c r="E174" s="71">
        <f t="shared" si="3"/>
        <v>0</v>
      </c>
      <c r="F174" s="46"/>
      <c r="G174" s="37"/>
      <c r="H174" s="38"/>
    </row>
    <row r="175" spans="1:8" s="2" customFormat="1" ht="12.75" x14ac:dyDescent="0.2">
      <c r="A175" s="75"/>
      <c r="B175" s="38"/>
      <c r="C175" s="38" t="s">
        <v>17</v>
      </c>
      <c r="D175" s="38"/>
      <c r="E175" s="39">
        <f t="shared" si="3"/>
        <v>0</v>
      </c>
      <c r="F175" s="46"/>
      <c r="G175" s="37"/>
      <c r="H175" s="38"/>
    </row>
    <row r="176" spans="1:8" s="2" customFormat="1" ht="13.5" thickBot="1" x14ac:dyDescent="0.25">
      <c r="A176" s="77"/>
      <c r="B176" s="67" t="s">
        <v>54</v>
      </c>
      <c r="C176" s="67" t="s">
        <v>17</v>
      </c>
      <c r="D176" s="106"/>
      <c r="E176" s="107">
        <f t="shared" si="3"/>
        <v>205.41900000000001</v>
      </c>
      <c r="F176" s="78">
        <v>25.167000000000002</v>
      </c>
      <c r="G176" s="63">
        <v>180.25200000000001</v>
      </c>
      <c r="H176" s="67"/>
    </row>
    <row r="177" spans="1:8" s="2" customFormat="1" ht="12.75" x14ac:dyDescent="0.2">
      <c r="A177" s="68">
        <v>13</v>
      </c>
      <c r="B177" s="38" t="s">
        <v>67</v>
      </c>
      <c r="C177" s="38" t="s">
        <v>19</v>
      </c>
      <c r="D177" s="38"/>
      <c r="E177" s="39">
        <f t="shared" si="3"/>
        <v>1</v>
      </c>
      <c r="F177" s="46">
        <v>1</v>
      </c>
      <c r="G177" s="84"/>
      <c r="H177" s="38"/>
    </row>
    <row r="178" spans="1:8" s="2" customFormat="1" ht="12.75" x14ac:dyDescent="0.2">
      <c r="A178" s="75"/>
      <c r="B178" s="38"/>
      <c r="C178" s="38" t="s">
        <v>17</v>
      </c>
      <c r="D178" s="38"/>
      <c r="E178" s="39">
        <f t="shared" si="3"/>
        <v>3.4039999999999999</v>
      </c>
      <c r="F178" s="46">
        <f>F180+F182+F184+F186+F187</f>
        <v>3.4039999999999999</v>
      </c>
      <c r="G178" s="84"/>
      <c r="H178" s="38"/>
    </row>
    <row r="179" spans="1:8" s="2" customFormat="1" ht="12.75" x14ac:dyDescent="0.2">
      <c r="A179" s="75"/>
      <c r="B179" s="38" t="s">
        <v>43</v>
      </c>
      <c r="C179" s="38" t="s">
        <v>44</v>
      </c>
      <c r="D179" s="38"/>
      <c r="E179" s="39">
        <f t="shared" si="3"/>
        <v>0</v>
      </c>
      <c r="F179" s="46"/>
      <c r="G179" s="84"/>
      <c r="H179" s="38"/>
    </row>
    <row r="180" spans="1:8" s="2" customFormat="1" ht="12.75" x14ac:dyDescent="0.2">
      <c r="A180" s="75"/>
      <c r="B180" s="38"/>
      <c r="C180" s="38" t="s">
        <v>17</v>
      </c>
      <c r="D180" s="38"/>
      <c r="E180" s="39">
        <f t="shared" si="3"/>
        <v>0</v>
      </c>
      <c r="F180" s="46"/>
      <c r="G180" s="84"/>
      <c r="H180" s="38"/>
    </row>
    <row r="181" spans="1:8" s="2" customFormat="1" ht="12.75" x14ac:dyDescent="0.2">
      <c r="A181" s="75"/>
      <c r="B181" s="38" t="s">
        <v>46</v>
      </c>
      <c r="C181" s="38" t="s">
        <v>47</v>
      </c>
      <c r="D181" s="38"/>
      <c r="E181" s="39">
        <f t="shared" si="3"/>
        <v>0</v>
      </c>
      <c r="F181" s="46"/>
      <c r="G181" s="84"/>
      <c r="H181" s="38"/>
    </row>
    <row r="182" spans="1:8" s="2" customFormat="1" ht="12.75" x14ac:dyDescent="0.2">
      <c r="A182" s="75"/>
      <c r="B182" s="38"/>
      <c r="C182" s="38" t="s">
        <v>17</v>
      </c>
      <c r="D182" s="38"/>
      <c r="E182" s="39">
        <f t="shared" si="3"/>
        <v>0</v>
      </c>
      <c r="F182" s="46"/>
      <c r="G182" s="84"/>
      <c r="H182" s="38"/>
    </row>
    <row r="183" spans="1:8" s="2" customFormat="1" ht="12.75" x14ac:dyDescent="0.2">
      <c r="A183" s="75"/>
      <c r="B183" s="38" t="s">
        <v>49</v>
      </c>
      <c r="C183" s="38" t="s">
        <v>47</v>
      </c>
      <c r="D183" s="38"/>
      <c r="E183" s="39">
        <f t="shared" si="3"/>
        <v>0</v>
      </c>
      <c r="F183" s="46"/>
      <c r="G183" s="84"/>
      <c r="H183" s="38"/>
    </row>
    <row r="184" spans="1:8" s="2" customFormat="1" ht="12.75" x14ac:dyDescent="0.2">
      <c r="A184" s="75"/>
      <c r="B184" s="38"/>
      <c r="C184" s="38" t="s">
        <v>17</v>
      </c>
      <c r="D184" s="38"/>
      <c r="E184" s="39">
        <f t="shared" si="3"/>
        <v>0</v>
      </c>
      <c r="F184" s="46"/>
      <c r="G184" s="84"/>
      <c r="H184" s="38"/>
    </row>
    <row r="185" spans="1:8" s="2" customFormat="1" ht="12.75" x14ac:dyDescent="0.2">
      <c r="A185" s="75"/>
      <c r="B185" s="38" t="s">
        <v>51</v>
      </c>
      <c r="C185" s="38" t="s">
        <v>52</v>
      </c>
      <c r="D185" s="38"/>
      <c r="E185" s="39">
        <f t="shared" si="3"/>
        <v>0</v>
      </c>
      <c r="F185" s="46"/>
      <c r="G185" s="84"/>
      <c r="H185" s="38"/>
    </row>
    <row r="186" spans="1:8" s="2" customFormat="1" ht="12.75" x14ac:dyDescent="0.2">
      <c r="A186" s="75"/>
      <c r="B186" s="38"/>
      <c r="C186" s="38" t="s">
        <v>17</v>
      </c>
      <c r="D186" s="38"/>
      <c r="E186" s="39">
        <f t="shared" si="3"/>
        <v>0</v>
      </c>
      <c r="F186" s="46"/>
      <c r="G186" s="84"/>
      <c r="H186" s="38"/>
    </row>
    <row r="187" spans="1:8" s="2" customFormat="1" ht="13.5" thickBot="1" x14ac:dyDescent="0.25">
      <c r="A187" s="77"/>
      <c r="B187" s="67" t="s">
        <v>54</v>
      </c>
      <c r="C187" s="67" t="s">
        <v>17</v>
      </c>
      <c r="D187" s="67"/>
      <c r="E187" s="64">
        <f t="shared" si="3"/>
        <v>3.4039999999999999</v>
      </c>
      <c r="F187" s="78">
        <v>3.4039999999999999</v>
      </c>
      <c r="G187" s="91"/>
      <c r="H187" s="67"/>
    </row>
    <row r="188" spans="1:8" s="2" customFormat="1" ht="12.75" x14ac:dyDescent="0.2">
      <c r="A188" s="68">
        <v>14</v>
      </c>
      <c r="B188" s="69" t="s">
        <v>68</v>
      </c>
      <c r="C188" s="70" t="s">
        <v>19</v>
      </c>
      <c r="D188" s="70"/>
      <c r="E188" s="71">
        <f t="shared" si="3"/>
        <v>1</v>
      </c>
      <c r="F188" s="72">
        <v>1</v>
      </c>
      <c r="G188" s="73"/>
      <c r="H188" s="70"/>
    </row>
    <row r="189" spans="1:8" s="2" customFormat="1" ht="12.75" x14ac:dyDescent="0.2">
      <c r="A189" s="75"/>
      <c r="B189" s="38"/>
      <c r="C189" s="38" t="s">
        <v>17</v>
      </c>
      <c r="D189" s="70"/>
      <c r="E189" s="71">
        <f t="shared" si="3"/>
        <v>189.994</v>
      </c>
      <c r="F189" s="46">
        <f>F191+F193+F195+F197+F198</f>
        <v>8.2479999999999993</v>
      </c>
      <c r="G189" s="37">
        <v>181.74600000000001</v>
      </c>
      <c r="H189" s="38"/>
    </row>
    <row r="190" spans="1:8" s="2" customFormat="1" ht="12.75" x14ac:dyDescent="0.2">
      <c r="A190" s="75"/>
      <c r="B190" s="38" t="s">
        <v>43</v>
      </c>
      <c r="C190" s="38" t="s">
        <v>44</v>
      </c>
      <c r="D190" s="70"/>
      <c r="E190" s="71">
        <f t="shared" si="3"/>
        <v>0</v>
      </c>
      <c r="F190" s="46"/>
      <c r="G190" s="37"/>
      <c r="H190" s="38"/>
    </row>
    <row r="191" spans="1:8" s="2" customFormat="1" ht="12.75" x14ac:dyDescent="0.2">
      <c r="A191" s="75"/>
      <c r="B191" s="38"/>
      <c r="C191" s="38" t="s">
        <v>17</v>
      </c>
      <c r="D191" s="70"/>
      <c r="E191" s="71">
        <f t="shared" si="3"/>
        <v>0</v>
      </c>
      <c r="F191" s="46"/>
      <c r="G191" s="37"/>
      <c r="H191" s="38"/>
    </row>
    <row r="192" spans="1:8" s="2" customFormat="1" ht="12.75" x14ac:dyDescent="0.2">
      <c r="A192" s="75"/>
      <c r="B192" s="38" t="s">
        <v>46</v>
      </c>
      <c r="C192" s="38" t="s">
        <v>47</v>
      </c>
      <c r="D192" s="70"/>
      <c r="E192" s="71">
        <f t="shared" si="3"/>
        <v>10</v>
      </c>
      <c r="F192" s="46">
        <v>10</v>
      </c>
      <c r="G192" s="37"/>
      <c r="H192" s="38"/>
    </row>
    <row r="193" spans="1:8" s="2" customFormat="1" ht="12.75" x14ac:dyDescent="0.2">
      <c r="A193" s="75"/>
      <c r="B193" s="38"/>
      <c r="C193" s="38" t="s">
        <v>17</v>
      </c>
      <c r="D193" s="70"/>
      <c r="E193" s="71">
        <f t="shared" si="3"/>
        <v>4.6449999999999996</v>
      </c>
      <c r="F193" s="46">
        <v>4.6449999999999996</v>
      </c>
      <c r="G193" s="37"/>
      <c r="H193" s="38"/>
    </row>
    <row r="194" spans="1:8" s="2" customFormat="1" ht="12.75" x14ac:dyDescent="0.2">
      <c r="A194" s="75"/>
      <c r="B194" s="38" t="s">
        <v>49</v>
      </c>
      <c r="C194" s="38" t="s">
        <v>47</v>
      </c>
      <c r="D194" s="70"/>
      <c r="E194" s="71">
        <f t="shared" si="3"/>
        <v>0</v>
      </c>
      <c r="F194" s="46"/>
      <c r="G194" s="37"/>
      <c r="H194" s="38"/>
    </row>
    <row r="195" spans="1:8" s="2" customFormat="1" ht="12.75" x14ac:dyDescent="0.2">
      <c r="A195" s="75"/>
      <c r="B195" s="38"/>
      <c r="C195" s="38" t="s">
        <v>17</v>
      </c>
      <c r="D195" s="70"/>
      <c r="E195" s="71">
        <f t="shared" si="3"/>
        <v>0</v>
      </c>
      <c r="F195" s="46"/>
      <c r="G195" s="37"/>
      <c r="H195" s="38"/>
    </row>
    <row r="196" spans="1:8" s="2" customFormat="1" ht="12.75" x14ac:dyDescent="0.2">
      <c r="A196" s="75"/>
      <c r="B196" s="38" t="s">
        <v>51</v>
      </c>
      <c r="C196" s="38" t="s">
        <v>52</v>
      </c>
      <c r="D196" s="70"/>
      <c r="E196" s="71">
        <f t="shared" si="3"/>
        <v>0</v>
      </c>
      <c r="F196" s="46"/>
      <c r="G196" s="37"/>
      <c r="H196" s="38"/>
    </row>
    <row r="197" spans="1:8" s="2" customFormat="1" ht="12.75" x14ac:dyDescent="0.2">
      <c r="A197" s="75"/>
      <c r="B197" s="38"/>
      <c r="C197" s="38" t="s">
        <v>17</v>
      </c>
      <c r="D197" s="70"/>
      <c r="E197" s="71">
        <f t="shared" si="3"/>
        <v>0</v>
      </c>
      <c r="F197" s="46"/>
      <c r="G197" s="37"/>
      <c r="H197" s="38"/>
    </row>
    <row r="198" spans="1:8" s="2" customFormat="1" ht="13.5" thickBot="1" x14ac:dyDescent="0.25">
      <c r="A198" s="77"/>
      <c r="B198" s="67" t="s">
        <v>54</v>
      </c>
      <c r="C198" s="67" t="s">
        <v>17</v>
      </c>
      <c r="D198" s="67"/>
      <c r="E198" s="64">
        <f t="shared" si="3"/>
        <v>185.34900000000002</v>
      </c>
      <c r="F198" s="78">
        <f>2.55+1.053</f>
        <v>3.6029999999999998</v>
      </c>
      <c r="G198" s="63">
        <v>181.74600000000001</v>
      </c>
      <c r="H198" s="67"/>
    </row>
    <row r="199" spans="1:8" s="2" customFormat="1" ht="12.75" x14ac:dyDescent="0.2">
      <c r="A199" s="68">
        <v>15</v>
      </c>
      <c r="B199" s="97" t="s">
        <v>69</v>
      </c>
      <c r="C199" s="98" t="s">
        <v>19</v>
      </c>
      <c r="D199" s="98"/>
      <c r="E199" s="81">
        <f t="shared" si="3"/>
        <v>1</v>
      </c>
      <c r="F199" s="72">
        <v>1</v>
      </c>
      <c r="G199" s="80"/>
      <c r="H199" s="70"/>
    </row>
    <row r="200" spans="1:8" s="2" customFormat="1" ht="12.75" x14ac:dyDescent="0.2">
      <c r="A200" s="75"/>
      <c r="B200" s="99"/>
      <c r="C200" s="99" t="s">
        <v>17</v>
      </c>
      <c r="D200" s="98"/>
      <c r="E200" s="81">
        <f t="shared" si="3"/>
        <v>2.6</v>
      </c>
      <c r="F200" s="46">
        <f>F202+F204+F206+F208+F209</f>
        <v>2.6</v>
      </c>
      <c r="G200" s="84"/>
      <c r="H200" s="38"/>
    </row>
    <row r="201" spans="1:8" s="2" customFormat="1" ht="12.75" x14ac:dyDescent="0.2">
      <c r="A201" s="75"/>
      <c r="B201" s="99" t="s">
        <v>43</v>
      </c>
      <c r="C201" s="99" t="s">
        <v>44</v>
      </c>
      <c r="D201" s="98"/>
      <c r="E201" s="81">
        <f t="shared" si="3"/>
        <v>0</v>
      </c>
      <c r="F201" s="46"/>
      <c r="G201" s="84"/>
      <c r="H201" s="38"/>
    </row>
    <row r="202" spans="1:8" s="2" customFormat="1" ht="12.75" x14ac:dyDescent="0.2">
      <c r="A202" s="75"/>
      <c r="B202" s="99"/>
      <c r="C202" s="99" t="s">
        <v>17</v>
      </c>
      <c r="D202" s="98"/>
      <c r="E202" s="81">
        <f t="shared" si="3"/>
        <v>0</v>
      </c>
      <c r="F202" s="46"/>
      <c r="G202" s="84"/>
      <c r="H202" s="38"/>
    </row>
    <row r="203" spans="1:8" s="2" customFormat="1" ht="12.75" x14ac:dyDescent="0.2">
      <c r="A203" s="75"/>
      <c r="B203" s="99" t="s">
        <v>46</v>
      </c>
      <c r="C203" s="99" t="s">
        <v>47</v>
      </c>
      <c r="D203" s="98"/>
      <c r="E203" s="81">
        <f t="shared" si="3"/>
        <v>0</v>
      </c>
      <c r="F203" s="46"/>
      <c r="G203" s="84"/>
      <c r="H203" s="38"/>
    </row>
    <row r="204" spans="1:8" s="2" customFormat="1" ht="12.75" x14ac:dyDescent="0.2">
      <c r="A204" s="75"/>
      <c r="B204" s="99"/>
      <c r="C204" s="99" t="s">
        <v>17</v>
      </c>
      <c r="D204" s="98"/>
      <c r="E204" s="81">
        <f t="shared" si="3"/>
        <v>0</v>
      </c>
      <c r="F204" s="46"/>
      <c r="G204" s="84"/>
      <c r="H204" s="38"/>
    </row>
    <row r="205" spans="1:8" s="2" customFormat="1" ht="12.75" x14ac:dyDescent="0.2">
      <c r="A205" s="75"/>
      <c r="B205" s="99" t="s">
        <v>49</v>
      </c>
      <c r="C205" s="99" t="s">
        <v>47</v>
      </c>
      <c r="D205" s="98"/>
      <c r="E205" s="81">
        <f t="shared" si="3"/>
        <v>0</v>
      </c>
      <c r="F205" s="46"/>
      <c r="G205" s="84"/>
      <c r="H205" s="38"/>
    </row>
    <row r="206" spans="1:8" s="2" customFormat="1" ht="12.75" x14ac:dyDescent="0.2">
      <c r="A206" s="75"/>
      <c r="B206" s="99"/>
      <c r="C206" s="99" t="s">
        <v>17</v>
      </c>
      <c r="D206" s="98"/>
      <c r="E206" s="81">
        <f t="shared" si="3"/>
        <v>0</v>
      </c>
      <c r="F206" s="46"/>
      <c r="G206" s="84"/>
      <c r="H206" s="38"/>
    </row>
    <row r="207" spans="1:8" s="2" customFormat="1" ht="12.75" x14ac:dyDescent="0.2">
      <c r="A207" s="75"/>
      <c r="B207" s="99" t="s">
        <v>51</v>
      </c>
      <c r="C207" s="99" t="s">
        <v>52</v>
      </c>
      <c r="D207" s="98"/>
      <c r="E207" s="81">
        <f t="shared" si="3"/>
        <v>0</v>
      </c>
      <c r="F207" s="46"/>
      <c r="G207" s="84"/>
      <c r="H207" s="38"/>
    </row>
    <row r="208" spans="1:8" s="2" customFormat="1" ht="12.75" x14ac:dyDescent="0.2">
      <c r="A208" s="75"/>
      <c r="B208" s="99"/>
      <c r="C208" s="99" t="s">
        <v>17</v>
      </c>
      <c r="D208" s="98"/>
      <c r="E208" s="81">
        <f t="shared" si="3"/>
        <v>0</v>
      </c>
      <c r="F208" s="46"/>
      <c r="G208" s="84"/>
      <c r="H208" s="38"/>
    </row>
    <row r="209" spans="1:8" s="2" customFormat="1" ht="13.5" thickBot="1" x14ac:dyDescent="0.25">
      <c r="A209" s="77"/>
      <c r="B209" s="100" t="s">
        <v>54</v>
      </c>
      <c r="C209" s="100" t="s">
        <v>17</v>
      </c>
      <c r="D209" s="100"/>
      <c r="E209" s="101">
        <f t="shared" si="3"/>
        <v>2.6</v>
      </c>
      <c r="F209" s="78">
        <v>2.6</v>
      </c>
      <c r="G209" s="91"/>
      <c r="H209" s="67"/>
    </row>
    <row r="210" spans="1:8" s="2" customFormat="1" ht="12.75" x14ac:dyDescent="0.2">
      <c r="A210" s="68">
        <v>16</v>
      </c>
      <c r="B210" s="97" t="s">
        <v>70</v>
      </c>
      <c r="C210" s="98" t="s">
        <v>19</v>
      </c>
      <c r="D210" s="98"/>
      <c r="E210" s="81">
        <f t="shared" si="3"/>
        <v>1</v>
      </c>
      <c r="F210" s="102">
        <v>1</v>
      </c>
      <c r="G210" s="103"/>
      <c r="H210" s="70"/>
    </row>
    <row r="211" spans="1:8" s="2" customFormat="1" ht="12.75" x14ac:dyDescent="0.2">
      <c r="A211" s="75"/>
      <c r="B211" s="99"/>
      <c r="C211" s="99" t="s">
        <v>17</v>
      </c>
      <c r="D211" s="98"/>
      <c r="E211" s="81">
        <f t="shared" si="3"/>
        <v>2.3420000000000001</v>
      </c>
      <c r="F211" s="104">
        <f>F213+F215+F217+F219+F220</f>
        <v>2.3420000000000001</v>
      </c>
      <c r="G211" s="105"/>
      <c r="H211" s="38"/>
    </row>
    <row r="212" spans="1:8" s="2" customFormat="1" ht="12.75" x14ac:dyDescent="0.2">
      <c r="A212" s="75"/>
      <c r="B212" s="99" t="s">
        <v>43</v>
      </c>
      <c r="C212" s="99" t="s">
        <v>44</v>
      </c>
      <c r="D212" s="98"/>
      <c r="E212" s="81">
        <f t="shared" si="3"/>
        <v>0</v>
      </c>
      <c r="F212" s="104"/>
      <c r="G212" s="105"/>
      <c r="H212" s="38"/>
    </row>
    <row r="213" spans="1:8" s="2" customFormat="1" ht="12.75" x14ac:dyDescent="0.2">
      <c r="A213" s="75"/>
      <c r="B213" s="99"/>
      <c r="C213" s="99" t="s">
        <v>17</v>
      </c>
      <c r="D213" s="98"/>
      <c r="E213" s="81">
        <f t="shared" si="3"/>
        <v>0</v>
      </c>
      <c r="F213" s="104"/>
      <c r="G213" s="105"/>
      <c r="H213" s="38"/>
    </row>
    <row r="214" spans="1:8" s="2" customFormat="1" ht="12.75" x14ac:dyDescent="0.2">
      <c r="A214" s="75"/>
      <c r="B214" s="99" t="s">
        <v>46</v>
      </c>
      <c r="C214" s="99" t="s">
        <v>47</v>
      </c>
      <c r="D214" s="98"/>
      <c r="E214" s="81">
        <f t="shared" si="3"/>
        <v>0</v>
      </c>
      <c r="F214" s="104"/>
      <c r="G214" s="105"/>
      <c r="H214" s="38"/>
    </row>
    <row r="215" spans="1:8" s="2" customFormat="1" ht="12.75" x14ac:dyDescent="0.2">
      <c r="A215" s="75"/>
      <c r="B215" s="99"/>
      <c r="C215" s="99" t="s">
        <v>17</v>
      </c>
      <c r="D215" s="98"/>
      <c r="E215" s="81">
        <f t="shared" si="3"/>
        <v>0</v>
      </c>
      <c r="F215" s="104"/>
      <c r="G215" s="105"/>
      <c r="H215" s="38"/>
    </row>
    <row r="216" spans="1:8" s="2" customFormat="1" ht="12.75" x14ac:dyDescent="0.2">
      <c r="A216" s="75"/>
      <c r="B216" s="99" t="s">
        <v>49</v>
      </c>
      <c r="C216" s="99" t="s">
        <v>47</v>
      </c>
      <c r="D216" s="98"/>
      <c r="E216" s="81">
        <f t="shared" si="3"/>
        <v>0</v>
      </c>
      <c r="F216" s="104"/>
      <c r="G216" s="105"/>
      <c r="H216" s="38"/>
    </row>
    <row r="217" spans="1:8" s="2" customFormat="1" ht="12.75" x14ac:dyDescent="0.2">
      <c r="A217" s="75"/>
      <c r="B217" s="99"/>
      <c r="C217" s="99" t="s">
        <v>17</v>
      </c>
      <c r="D217" s="98"/>
      <c r="E217" s="81">
        <f t="shared" si="3"/>
        <v>0</v>
      </c>
      <c r="F217" s="104"/>
      <c r="G217" s="105"/>
      <c r="H217" s="38"/>
    </row>
    <row r="218" spans="1:8" s="2" customFormat="1" ht="12.75" x14ac:dyDescent="0.2">
      <c r="A218" s="75"/>
      <c r="B218" s="99" t="s">
        <v>51</v>
      </c>
      <c r="C218" s="99" t="s">
        <v>52</v>
      </c>
      <c r="D218" s="98"/>
      <c r="E218" s="81">
        <f t="shared" si="3"/>
        <v>0</v>
      </c>
      <c r="F218" s="104"/>
      <c r="G218" s="105"/>
      <c r="H218" s="38"/>
    </row>
    <row r="219" spans="1:8" s="2" customFormat="1" ht="12.75" x14ac:dyDescent="0.2">
      <c r="A219" s="75"/>
      <c r="B219" s="99"/>
      <c r="C219" s="99" t="s">
        <v>17</v>
      </c>
      <c r="D219" s="98"/>
      <c r="E219" s="81">
        <f t="shared" si="3"/>
        <v>0</v>
      </c>
      <c r="F219" s="104"/>
      <c r="G219" s="105"/>
      <c r="H219" s="38"/>
    </row>
    <row r="220" spans="1:8" s="2" customFormat="1" ht="13.5" thickBot="1" x14ac:dyDescent="0.25">
      <c r="A220" s="77"/>
      <c r="B220" s="100" t="s">
        <v>54</v>
      </c>
      <c r="C220" s="100" t="s">
        <v>17</v>
      </c>
      <c r="D220" s="100"/>
      <c r="E220" s="101">
        <f t="shared" si="3"/>
        <v>2.3420000000000001</v>
      </c>
      <c r="F220" s="78">
        <f>1.062+1.28</f>
        <v>2.3420000000000001</v>
      </c>
      <c r="G220" s="91"/>
      <c r="H220" s="67"/>
    </row>
    <row r="221" spans="1:8" s="2" customFormat="1" ht="12.75" x14ac:dyDescent="0.2">
      <c r="A221" s="68">
        <v>17</v>
      </c>
      <c r="B221" s="97" t="s">
        <v>71</v>
      </c>
      <c r="C221" s="98" t="s">
        <v>19</v>
      </c>
      <c r="D221" s="98"/>
      <c r="E221" s="81">
        <f t="shared" si="3"/>
        <v>1</v>
      </c>
      <c r="F221" s="72">
        <v>1</v>
      </c>
      <c r="G221" s="80"/>
      <c r="H221" s="70"/>
    </row>
    <row r="222" spans="1:8" s="2" customFormat="1" ht="12.75" x14ac:dyDescent="0.2">
      <c r="A222" s="75"/>
      <c r="B222" s="99"/>
      <c r="C222" s="99" t="s">
        <v>17</v>
      </c>
      <c r="D222" s="98"/>
      <c r="E222" s="81">
        <f t="shared" si="3"/>
        <v>189.03200000000001</v>
      </c>
      <c r="F222" s="46">
        <f>F224+F226+F228+F230+F231</f>
        <v>189.03200000000001</v>
      </c>
      <c r="G222" s="84"/>
      <c r="H222" s="38"/>
    </row>
    <row r="223" spans="1:8" s="2" customFormat="1" ht="12.75" x14ac:dyDescent="0.2">
      <c r="A223" s="75"/>
      <c r="B223" s="99" t="s">
        <v>43</v>
      </c>
      <c r="C223" s="99" t="s">
        <v>44</v>
      </c>
      <c r="D223" s="98"/>
      <c r="E223" s="81">
        <f t="shared" si="3"/>
        <v>24</v>
      </c>
      <c r="F223" s="46">
        <v>24</v>
      </c>
      <c r="G223" s="84"/>
      <c r="H223" s="38"/>
    </row>
    <row r="224" spans="1:8" s="2" customFormat="1" ht="12.75" x14ac:dyDescent="0.2">
      <c r="A224" s="75"/>
      <c r="B224" s="99"/>
      <c r="C224" s="99" t="s">
        <v>17</v>
      </c>
      <c r="D224" s="98"/>
      <c r="E224" s="81">
        <f t="shared" si="3"/>
        <v>133.37100000000001</v>
      </c>
      <c r="F224" s="46">
        <v>133.37100000000001</v>
      </c>
      <c r="G224" s="84"/>
      <c r="H224" s="38"/>
    </row>
    <row r="225" spans="1:8" s="2" customFormat="1" ht="12.75" x14ac:dyDescent="0.2">
      <c r="A225" s="75"/>
      <c r="B225" s="99" t="s">
        <v>46</v>
      </c>
      <c r="C225" s="99" t="s">
        <v>47</v>
      </c>
      <c r="D225" s="98"/>
      <c r="E225" s="81">
        <f t="shared" si="3"/>
        <v>0</v>
      </c>
      <c r="F225" s="46"/>
      <c r="G225" s="84"/>
      <c r="H225" s="38"/>
    </row>
    <row r="226" spans="1:8" s="2" customFormat="1" ht="12.75" x14ac:dyDescent="0.2">
      <c r="A226" s="75"/>
      <c r="B226" s="99"/>
      <c r="C226" s="99" t="s">
        <v>17</v>
      </c>
      <c r="D226" s="98"/>
      <c r="E226" s="81">
        <f t="shared" si="3"/>
        <v>0</v>
      </c>
      <c r="F226" s="46"/>
      <c r="G226" s="84"/>
      <c r="H226" s="38"/>
    </row>
    <row r="227" spans="1:8" s="2" customFormat="1" ht="12.75" x14ac:dyDescent="0.2">
      <c r="A227" s="75"/>
      <c r="B227" s="99" t="s">
        <v>49</v>
      </c>
      <c r="C227" s="99" t="s">
        <v>47</v>
      </c>
      <c r="D227" s="98"/>
      <c r="E227" s="81">
        <f t="shared" si="3"/>
        <v>0</v>
      </c>
      <c r="F227" s="46"/>
      <c r="G227" s="84"/>
      <c r="H227" s="38"/>
    </row>
    <row r="228" spans="1:8" s="2" customFormat="1" ht="12.75" x14ac:dyDescent="0.2">
      <c r="A228" s="75"/>
      <c r="B228" s="99"/>
      <c r="C228" s="99" t="s">
        <v>17</v>
      </c>
      <c r="D228" s="98"/>
      <c r="E228" s="81">
        <f t="shared" si="3"/>
        <v>0</v>
      </c>
      <c r="F228" s="46"/>
      <c r="G228" s="84"/>
      <c r="H228" s="38"/>
    </row>
    <row r="229" spans="1:8" s="2" customFormat="1" ht="12.75" x14ac:dyDescent="0.2">
      <c r="A229" s="75"/>
      <c r="B229" s="99" t="s">
        <v>51</v>
      </c>
      <c r="C229" s="99" t="s">
        <v>52</v>
      </c>
      <c r="D229" s="98"/>
      <c r="E229" s="81">
        <f t="shared" si="3"/>
        <v>0</v>
      </c>
      <c r="F229" s="46"/>
      <c r="G229" s="84"/>
      <c r="H229" s="38"/>
    </row>
    <row r="230" spans="1:8" s="2" customFormat="1" ht="12.75" x14ac:dyDescent="0.2">
      <c r="A230" s="75"/>
      <c r="B230" s="99"/>
      <c r="C230" s="99" t="s">
        <v>17</v>
      </c>
      <c r="D230" s="98"/>
      <c r="E230" s="81">
        <f t="shared" si="3"/>
        <v>0</v>
      </c>
      <c r="F230" s="46"/>
      <c r="G230" s="84"/>
      <c r="H230" s="38"/>
    </row>
    <row r="231" spans="1:8" s="2" customFormat="1" ht="13.5" thickBot="1" x14ac:dyDescent="0.25">
      <c r="A231" s="77"/>
      <c r="B231" s="100" t="s">
        <v>54</v>
      </c>
      <c r="C231" s="100" t="s">
        <v>17</v>
      </c>
      <c r="D231" s="100"/>
      <c r="E231" s="101">
        <f t="shared" si="3"/>
        <v>55.661000000000001</v>
      </c>
      <c r="F231" s="78">
        <v>55.661000000000001</v>
      </c>
      <c r="G231" s="91"/>
      <c r="H231" s="67"/>
    </row>
    <row r="232" spans="1:8" s="2" customFormat="1" ht="12.75" x14ac:dyDescent="0.2">
      <c r="A232" s="68">
        <v>18</v>
      </c>
      <c r="B232" s="108" t="s">
        <v>72</v>
      </c>
      <c r="C232" s="108" t="s">
        <v>19</v>
      </c>
      <c r="D232" s="98"/>
      <c r="E232" s="81">
        <v>1</v>
      </c>
      <c r="F232" s="72">
        <v>1</v>
      </c>
      <c r="G232" s="80"/>
      <c r="H232" s="70"/>
    </row>
    <row r="233" spans="1:8" s="2" customFormat="1" ht="12.75" x14ac:dyDescent="0.2">
      <c r="A233" s="75"/>
      <c r="B233" s="108"/>
      <c r="C233" s="108" t="s">
        <v>17</v>
      </c>
      <c r="D233" s="99"/>
      <c r="E233" s="89">
        <v>4.2670000000000003</v>
      </c>
      <c r="F233" s="46">
        <v>4.2670000000000003</v>
      </c>
      <c r="G233" s="84"/>
      <c r="H233" s="38"/>
    </row>
    <row r="234" spans="1:8" s="2" customFormat="1" ht="12.75" x14ac:dyDescent="0.2">
      <c r="A234" s="75"/>
      <c r="B234" s="108" t="s">
        <v>43</v>
      </c>
      <c r="C234" s="108" t="s">
        <v>44</v>
      </c>
      <c r="D234" s="99"/>
      <c r="E234" s="89">
        <v>0</v>
      </c>
      <c r="F234" s="46"/>
      <c r="G234" s="84"/>
      <c r="H234" s="38"/>
    </row>
    <row r="235" spans="1:8" s="2" customFormat="1" ht="12.75" x14ac:dyDescent="0.2">
      <c r="A235" s="75"/>
      <c r="B235" s="108"/>
      <c r="C235" s="108" t="s">
        <v>17</v>
      </c>
      <c r="D235" s="99"/>
      <c r="E235" s="89">
        <v>0</v>
      </c>
      <c r="F235" s="46"/>
      <c r="G235" s="84"/>
      <c r="H235" s="38"/>
    </row>
    <row r="236" spans="1:8" s="2" customFormat="1" ht="12.75" x14ac:dyDescent="0.2">
      <c r="A236" s="75"/>
      <c r="B236" s="108" t="s">
        <v>46</v>
      </c>
      <c r="C236" s="108" t="s">
        <v>47</v>
      </c>
      <c r="D236" s="99"/>
      <c r="E236" s="89">
        <v>0</v>
      </c>
      <c r="F236" s="46"/>
      <c r="G236" s="84"/>
      <c r="H236" s="38"/>
    </row>
    <row r="237" spans="1:8" s="2" customFormat="1" ht="12.75" x14ac:dyDescent="0.2">
      <c r="A237" s="75"/>
      <c r="B237" s="108"/>
      <c r="C237" s="108" t="s">
        <v>17</v>
      </c>
      <c r="D237" s="99"/>
      <c r="E237" s="89">
        <v>0</v>
      </c>
      <c r="F237" s="46"/>
      <c r="G237" s="84"/>
      <c r="H237" s="38"/>
    </row>
    <row r="238" spans="1:8" s="2" customFormat="1" ht="12.75" x14ac:dyDescent="0.2">
      <c r="A238" s="75"/>
      <c r="B238" s="108" t="s">
        <v>49</v>
      </c>
      <c r="C238" s="108" t="s">
        <v>47</v>
      </c>
      <c r="D238" s="99"/>
      <c r="E238" s="89">
        <v>0</v>
      </c>
      <c r="F238" s="46"/>
      <c r="G238" s="84"/>
      <c r="H238" s="38"/>
    </row>
    <row r="239" spans="1:8" s="2" customFormat="1" ht="12.75" x14ac:dyDescent="0.2">
      <c r="A239" s="75"/>
      <c r="B239" s="108"/>
      <c r="C239" s="108" t="s">
        <v>17</v>
      </c>
      <c r="D239" s="99"/>
      <c r="E239" s="89">
        <v>0</v>
      </c>
      <c r="F239" s="46"/>
      <c r="G239" s="84"/>
      <c r="H239" s="38"/>
    </row>
    <row r="240" spans="1:8" s="2" customFormat="1" ht="12.75" x14ac:dyDescent="0.2">
      <c r="A240" s="75"/>
      <c r="B240" s="108" t="s">
        <v>51</v>
      </c>
      <c r="C240" s="108" t="s">
        <v>52</v>
      </c>
      <c r="D240" s="99"/>
      <c r="E240" s="89">
        <v>0</v>
      </c>
      <c r="F240" s="46"/>
      <c r="G240" s="84"/>
      <c r="H240" s="38"/>
    </row>
    <row r="241" spans="1:8" s="2" customFormat="1" ht="12.75" x14ac:dyDescent="0.2">
      <c r="A241" s="75"/>
      <c r="B241" s="108"/>
      <c r="C241" s="108" t="s">
        <v>17</v>
      </c>
      <c r="D241" s="99"/>
      <c r="E241" s="89">
        <v>0</v>
      </c>
      <c r="F241" s="46"/>
      <c r="G241" s="84"/>
      <c r="H241" s="38"/>
    </row>
    <row r="242" spans="1:8" s="2" customFormat="1" ht="13.5" thickBot="1" x14ac:dyDescent="0.25">
      <c r="A242" s="77"/>
      <c r="B242" s="100" t="s">
        <v>54</v>
      </c>
      <c r="C242" s="100" t="s">
        <v>17</v>
      </c>
      <c r="D242" s="100"/>
      <c r="E242" s="101">
        <v>4.2670000000000003</v>
      </c>
      <c r="F242" s="78">
        <v>4.2670000000000003</v>
      </c>
      <c r="G242" s="91"/>
      <c r="H242" s="67"/>
    </row>
    <row r="243" spans="1:8" s="2" customFormat="1" ht="12.75" x14ac:dyDescent="0.2">
      <c r="A243" s="68">
        <v>19</v>
      </c>
      <c r="B243" s="97" t="s">
        <v>73</v>
      </c>
      <c r="C243" s="98" t="s">
        <v>19</v>
      </c>
      <c r="D243" s="98"/>
      <c r="E243" s="81">
        <f t="shared" si="3"/>
        <v>1</v>
      </c>
      <c r="F243" s="72">
        <v>1</v>
      </c>
      <c r="G243" s="80"/>
      <c r="H243" s="70"/>
    </row>
    <row r="244" spans="1:8" s="2" customFormat="1" ht="12.75" x14ac:dyDescent="0.2">
      <c r="A244" s="75"/>
      <c r="B244" s="99"/>
      <c r="C244" s="99" t="s">
        <v>17</v>
      </c>
      <c r="D244" s="98"/>
      <c r="E244" s="81">
        <f t="shared" si="3"/>
        <v>27.332999999999998</v>
      </c>
      <c r="F244" s="46">
        <f>F246+F248+F250+F252+F253</f>
        <v>27.332999999999998</v>
      </c>
      <c r="G244" s="84"/>
      <c r="H244" s="38"/>
    </row>
    <row r="245" spans="1:8" s="2" customFormat="1" ht="12.75" x14ac:dyDescent="0.2">
      <c r="A245" s="75"/>
      <c r="B245" s="99" t="s">
        <v>43</v>
      </c>
      <c r="C245" s="99" t="s">
        <v>44</v>
      </c>
      <c r="D245" s="98"/>
      <c r="E245" s="81">
        <f t="shared" si="3"/>
        <v>0</v>
      </c>
      <c r="F245" s="46"/>
      <c r="G245" s="84"/>
      <c r="H245" s="38"/>
    </row>
    <row r="246" spans="1:8" s="2" customFormat="1" ht="12.75" x14ac:dyDescent="0.2">
      <c r="A246" s="75"/>
      <c r="B246" s="99"/>
      <c r="C246" s="99" t="s">
        <v>17</v>
      </c>
      <c r="D246" s="98"/>
      <c r="E246" s="81">
        <f t="shared" si="3"/>
        <v>0</v>
      </c>
      <c r="F246" s="46"/>
      <c r="G246" s="84"/>
      <c r="H246" s="38"/>
    </row>
    <row r="247" spans="1:8" s="2" customFormat="1" ht="12.75" x14ac:dyDescent="0.2">
      <c r="A247" s="75"/>
      <c r="B247" s="99" t="s">
        <v>46</v>
      </c>
      <c r="C247" s="99" t="s">
        <v>47</v>
      </c>
      <c r="D247" s="98"/>
      <c r="E247" s="81">
        <f t="shared" si="3"/>
        <v>0</v>
      </c>
      <c r="F247" s="46"/>
      <c r="G247" s="84"/>
      <c r="H247" s="38"/>
    </row>
    <row r="248" spans="1:8" s="2" customFormat="1" ht="12.75" x14ac:dyDescent="0.2">
      <c r="A248" s="75"/>
      <c r="B248" s="99"/>
      <c r="C248" s="99" t="s">
        <v>17</v>
      </c>
      <c r="D248" s="98"/>
      <c r="E248" s="81">
        <f t="shared" si="3"/>
        <v>0</v>
      </c>
      <c r="F248" s="46"/>
      <c r="G248" s="84"/>
      <c r="H248" s="38"/>
    </row>
    <row r="249" spans="1:8" s="2" customFormat="1" ht="12.75" x14ac:dyDescent="0.2">
      <c r="A249" s="75"/>
      <c r="B249" s="99" t="s">
        <v>49</v>
      </c>
      <c r="C249" s="99" t="s">
        <v>47</v>
      </c>
      <c r="D249" s="98"/>
      <c r="E249" s="81">
        <f t="shared" si="3"/>
        <v>0</v>
      </c>
      <c r="F249" s="46"/>
      <c r="G249" s="84"/>
      <c r="H249" s="38"/>
    </row>
    <row r="250" spans="1:8" s="2" customFormat="1" ht="12.75" x14ac:dyDescent="0.2">
      <c r="A250" s="75"/>
      <c r="B250" s="99"/>
      <c r="C250" s="99" t="s">
        <v>17</v>
      </c>
      <c r="D250" s="98"/>
      <c r="E250" s="81">
        <f t="shared" si="3"/>
        <v>0</v>
      </c>
      <c r="F250" s="46"/>
      <c r="G250" s="84"/>
      <c r="H250" s="38"/>
    </row>
    <row r="251" spans="1:8" s="2" customFormat="1" ht="12.75" x14ac:dyDescent="0.2">
      <c r="A251" s="75"/>
      <c r="B251" s="99" t="s">
        <v>51</v>
      </c>
      <c r="C251" s="99" t="s">
        <v>52</v>
      </c>
      <c r="D251" s="98"/>
      <c r="E251" s="81">
        <f t="shared" si="3"/>
        <v>0</v>
      </c>
      <c r="F251" s="46"/>
      <c r="G251" s="84"/>
      <c r="H251" s="38"/>
    </row>
    <row r="252" spans="1:8" s="2" customFormat="1" ht="12.75" x14ac:dyDescent="0.2">
      <c r="A252" s="75"/>
      <c r="B252" s="99"/>
      <c r="C252" s="99" t="s">
        <v>17</v>
      </c>
      <c r="D252" s="98"/>
      <c r="E252" s="81">
        <f t="shared" si="3"/>
        <v>0</v>
      </c>
      <c r="F252" s="46"/>
      <c r="G252" s="84"/>
      <c r="H252" s="38"/>
    </row>
    <row r="253" spans="1:8" s="2" customFormat="1" ht="13.5" thickBot="1" x14ac:dyDescent="0.25">
      <c r="A253" s="77"/>
      <c r="B253" s="100" t="s">
        <v>54</v>
      </c>
      <c r="C253" s="100" t="s">
        <v>17</v>
      </c>
      <c r="D253" s="100"/>
      <c r="E253" s="101">
        <f t="shared" si="3"/>
        <v>27.332999999999998</v>
      </c>
      <c r="F253" s="78">
        <f>26.804+0.529</f>
        <v>27.332999999999998</v>
      </c>
      <c r="G253" s="91"/>
      <c r="H253" s="67"/>
    </row>
    <row r="254" spans="1:8" s="2" customFormat="1" ht="12.75" x14ac:dyDescent="0.2">
      <c r="A254" s="68">
        <v>20</v>
      </c>
      <c r="B254" s="97" t="s">
        <v>74</v>
      </c>
      <c r="C254" s="98" t="s">
        <v>19</v>
      </c>
      <c r="D254" s="98"/>
      <c r="E254" s="81">
        <f t="shared" si="3"/>
        <v>1</v>
      </c>
      <c r="F254" s="72"/>
      <c r="G254" s="80">
        <v>1</v>
      </c>
      <c r="H254" s="70"/>
    </row>
    <row r="255" spans="1:8" s="2" customFormat="1" ht="12.75" x14ac:dyDescent="0.2">
      <c r="A255" s="75"/>
      <c r="B255" s="99"/>
      <c r="C255" s="99" t="s">
        <v>17</v>
      </c>
      <c r="D255" s="98"/>
      <c r="E255" s="81">
        <f t="shared" si="3"/>
        <v>57.502000000000002</v>
      </c>
      <c r="F255" s="46">
        <f>F257+F259+F261+F263+F264</f>
        <v>0</v>
      </c>
      <c r="G255" s="84">
        <v>57.502000000000002</v>
      </c>
      <c r="H255" s="38"/>
    </row>
    <row r="256" spans="1:8" s="2" customFormat="1" ht="12.75" x14ac:dyDescent="0.2">
      <c r="A256" s="75"/>
      <c r="B256" s="99" t="s">
        <v>43</v>
      </c>
      <c r="C256" s="99" t="s">
        <v>44</v>
      </c>
      <c r="D256" s="98"/>
      <c r="E256" s="81">
        <f t="shared" si="3"/>
        <v>0</v>
      </c>
      <c r="F256" s="46"/>
      <c r="G256" s="84"/>
      <c r="H256" s="38"/>
    </row>
    <row r="257" spans="1:8" s="2" customFormat="1" ht="12.75" x14ac:dyDescent="0.2">
      <c r="A257" s="75"/>
      <c r="B257" s="99"/>
      <c r="C257" s="99" t="s">
        <v>17</v>
      </c>
      <c r="D257" s="98"/>
      <c r="E257" s="81">
        <f t="shared" si="3"/>
        <v>0</v>
      </c>
      <c r="F257" s="46"/>
      <c r="G257" s="84"/>
      <c r="H257" s="38"/>
    </row>
    <row r="258" spans="1:8" s="2" customFormat="1" ht="12.75" x14ac:dyDescent="0.2">
      <c r="A258" s="75"/>
      <c r="B258" s="99" t="s">
        <v>46</v>
      </c>
      <c r="C258" s="99" t="s">
        <v>47</v>
      </c>
      <c r="D258" s="98"/>
      <c r="E258" s="81">
        <f t="shared" si="3"/>
        <v>0</v>
      </c>
      <c r="F258" s="46"/>
      <c r="G258" s="84"/>
      <c r="H258" s="38"/>
    </row>
    <row r="259" spans="1:8" s="2" customFormat="1" ht="12.75" x14ac:dyDescent="0.2">
      <c r="A259" s="75"/>
      <c r="B259" s="99"/>
      <c r="C259" s="99" t="s">
        <v>17</v>
      </c>
      <c r="D259" s="98"/>
      <c r="E259" s="81">
        <f t="shared" si="3"/>
        <v>0</v>
      </c>
      <c r="F259" s="46"/>
      <c r="G259" s="84"/>
      <c r="H259" s="38"/>
    </row>
    <row r="260" spans="1:8" s="2" customFormat="1" ht="12.75" x14ac:dyDescent="0.2">
      <c r="A260" s="75"/>
      <c r="B260" s="99" t="s">
        <v>49</v>
      </c>
      <c r="C260" s="99" t="s">
        <v>47</v>
      </c>
      <c r="D260" s="98"/>
      <c r="E260" s="81">
        <f t="shared" si="3"/>
        <v>0</v>
      </c>
      <c r="F260" s="46"/>
      <c r="G260" s="84"/>
      <c r="H260" s="38"/>
    </row>
    <row r="261" spans="1:8" s="2" customFormat="1" ht="12.75" x14ac:dyDescent="0.2">
      <c r="A261" s="75"/>
      <c r="B261" s="99"/>
      <c r="C261" s="99" t="s">
        <v>17</v>
      </c>
      <c r="D261" s="98"/>
      <c r="E261" s="81">
        <f t="shared" si="3"/>
        <v>0</v>
      </c>
      <c r="F261" s="46"/>
      <c r="G261" s="84"/>
      <c r="H261" s="38"/>
    </row>
    <row r="262" spans="1:8" s="2" customFormat="1" ht="12.75" x14ac:dyDescent="0.2">
      <c r="A262" s="75"/>
      <c r="B262" s="99" t="s">
        <v>51</v>
      </c>
      <c r="C262" s="99" t="s">
        <v>52</v>
      </c>
      <c r="D262" s="98"/>
      <c r="E262" s="81">
        <f t="shared" si="3"/>
        <v>0</v>
      </c>
      <c r="F262" s="46"/>
      <c r="G262" s="84"/>
      <c r="H262" s="38"/>
    </row>
    <row r="263" spans="1:8" s="2" customFormat="1" ht="12.75" x14ac:dyDescent="0.2">
      <c r="A263" s="75"/>
      <c r="B263" s="99"/>
      <c r="C263" s="99" t="s">
        <v>17</v>
      </c>
      <c r="D263" s="98"/>
      <c r="E263" s="81">
        <f t="shared" si="3"/>
        <v>0</v>
      </c>
      <c r="F263" s="46"/>
      <c r="G263" s="84"/>
      <c r="H263" s="38"/>
    </row>
    <row r="264" spans="1:8" s="2" customFormat="1" ht="13.5" thickBot="1" x14ac:dyDescent="0.25">
      <c r="A264" s="77"/>
      <c r="B264" s="100" t="s">
        <v>54</v>
      </c>
      <c r="C264" s="100" t="s">
        <v>17</v>
      </c>
      <c r="D264" s="100"/>
      <c r="E264" s="101">
        <f t="shared" si="3"/>
        <v>57.502000000000002</v>
      </c>
      <c r="F264" s="78"/>
      <c r="G264" s="91">
        <v>57.502000000000002</v>
      </c>
      <c r="H264" s="67"/>
    </row>
    <row r="265" spans="1:8" s="2" customFormat="1" ht="12.75" x14ac:dyDescent="0.2">
      <c r="A265" s="68">
        <v>21</v>
      </c>
      <c r="B265" s="97" t="s">
        <v>75</v>
      </c>
      <c r="C265" s="98" t="s">
        <v>19</v>
      </c>
      <c r="D265" s="98"/>
      <c r="E265" s="81">
        <f t="shared" si="3"/>
        <v>1</v>
      </c>
      <c r="F265" s="72">
        <v>1</v>
      </c>
      <c r="G265" s="80"/>
      <c r="H265" s="70"/>
    </row>
    <row r="266" spans="1:8" s="2" customFormat="1" ht="12.75" x14ac:dyDescent="0.2">
      <c r="A266" s="75"/>
      <c r="B266" s="99"/>
      <c r="C266" s="99" t="s">
        <v>17</v>
      </c>
      <c r="D266" s="98"/>
      <c r="E266" s="81">
        <f t="shared" si="3"/>
        <v>15.021000000000001</v>
      </c>
      <c r="F266" s="46">
        <f>F268+F270+F272+F274+F275</f>
        <v>7.1970000000000001</v>
      </c>
      <c r="G266" s="84">
        <v>7.8239999999999998</v>
      </c>
      <c r="H266" s="38"/>
    </row>
    <row r="267" spans="1:8" s="2" customFormat="1" ht="12.75" x14ac:dyDescent="0.2">
      <c r="A267" s="75"/>
      <c r="B267" s="99" t="s">
        <v>43</v>
      </c>
      <c r="C267" s="99" t="s">
        <v>44</v>
      </c>
      <c r="D267" s="98"/>
      <c r="E267" s="81">
        <f t="shared" si="3"/>
        <v>0</v>
      </c>
      <c r="F267" s="46"/>
      <c r="G267" s="84"/>
      <c r="H267" s="38"/>
    </row>
    <row r="268" spans="1:8" s="2" customFormat="1" ht="12.75" x14ac:dyDescent="0.2">
      <c r="A268" s="75"/>
      <c r="B268" s="99"/>
      <c r="C268" s="99" t="s">
        <v>17</v>
      </c>
      <c r="D268" s="98"/>
      <c r="E268" s="81">
        <f t="shared" si="3"/>
        <v>0</v>
      </c>
      <c r="F268" s="46"/>
      <c r="G268" s="84"/>
      <c r="H268" s="38"/>
    </row>
    <row r="269" spans="1:8" s="2" customFormat="1" ht="12.75" x14ac:dyDescent="0.2">
      <c r="A269" s="75"/>
      <c r="B269" s="99" t="s">
        <v>46</v>
      </c>
      <c r="C269" s="99" t="s">
        <v>47</v>
      </c>
      <c r="D269" s="98"/>
      <c r="E269" s="81">
        <f t="shared" si="3"/>
        <v>0</v>
      </c>
      <c r="F269" s="46"/>
      <c r="G269" s="84"/>
      <c r="H269" s="38"/>
    </row>
    <row r="270" spans="1:8" s="2" customFormat="1" ht="12.75" x14ac:dyDescent="0.2">
      <c r="A270" s="75"/>
      <c r="B270" s="99"/>
      <c r="C270" s="99" t="s">
        <v>17</v>
      </c>
      <c r="D270" s="98"/>
      <c r="E270" s="81">
        <f t="shared" si="3"/>
        <v>0</v>
      </c>
      <c r="F270" s="46"/>
      <c r="G270" s="84"/>
      <c r="H270" s="38"/>
    </row>
    <row r="271" spans="1:8" s="2" customFormat="1" ht="12.75" x14ac:dyDescent="0.2">
      <c r="A271" s="75"/>
      <c r="B271" s="99" t="s">
        <v>49</v>
      </c>
      <c r="C271" s="99" t="s">
        <v>47</v>
      </c>
      <c r="D271" s="98"/>
      <c r="E271" s="81">
        <f t="shared" si="3"/>
        <v>0</v>
      </c>
      <c r="F271" s="46"/>
      <c r="G271" s="84"/>
      <c r="H271" s="38"/>
    </row>
    <row r="272" spans="1:8" s="2" customFormat="1" ht="12.75" x14ac:dyDescent="0.2">
      <c r="A272" s="75"/>
      <c r="B272" s="99"/>
      <c r="C272" s="99" t="s">
        <v>17</v>
      </c>
      <c r="D272" s="98"/>
      <c r="E272" s="81">
        <f t="shared" si="3"/>
        <v>0</v>
      </c>
      <c r="F272" s="46"/>
      <c r="G272" s="84"/>
      <c r="H272" s="38"/>
    </row>
    <row r="273" spans="1:8" s="2" customFormat="1" ht="12.75" x14ac:dyDescent="0.2">
      <c r="A273" s="75"/>
      <c r="B273" s="99" t="s">
        <v>51</v>
      </c>
      <c r="C273" s="99" t="s">
        <v>52</v>
      </c>
      <c r="D273" s="98"/>
      <c r="E273" s="81">
        <f t="shared" si="3"/>
        <v>0</v>
      </c>
      <c r="F273" s="46"/>
      <c r="G273" s="84"/>
      <c r="H273" s="38"/>
    </row>
    <row r="274" spans="1:8" s="2" customFormat="1" ht="12.75" x14ac:dyDescent="0.2">
      <c r="A274" s="75"/>
      <c r="B274" s="99"/>
      <c r="C274" s="99" t="s">
        <v>17</v>
      </c>
      <c r="D274" s="98"/>
      <c r="E274" s="81">
        <f t="shared" si="3"/>
        <v>0</v>
      </c>
      <c r="F274" s="46"/>
      <c r="G274" s="84"/>
      <c r="H274" s="38"/>
    </row>
    <row r="275" spans="1:8" s="2" customFormat="1" ht="13.5" thickBot="1" x14ac:dyDescent="0.25">
      <c r="A275" s="77"/>
      <c r="B275" s="100" t="s">
        <v>54</v>
      </c>
      <c r="C275" s="100" t="s">
        <v>17</v>
      </c>
      <c r="D275" s="100"/>
      <c r="E275" s="101">
        <f t="shared" si="3"/>
        <v>15.021000000000001</v>
      </c>
      <c r="F275" s="78">
        <f>1.639+5.558</f>
        <v>7.1970000000000001</v>
      </c>
      <c r="G275" s="91">
        <v>7.8239999999999998</v>
      </c>
      <c r="H275" s="67"/>
    </row>
    <row r="276" spans="1:8" s="2" customFormat="1" ht="12.75" x14ac:dyDescent="0.2">
      <c r="A276" s="68">
        <v>22</v>
      </c>
      <c r="B276" s="97" t="s">
        <v>76</v>
      </c>
      <c r="C276" s="98" t="s">
        <v>19</v>
      </c>
      <c r="D276" s="109"/>
      <c r="E276" s="110">
        <f>F276+G276</f>
        <v>1</v>
      </c>
      <c r="F276" s="102">
        <v>1</v>
      </c>
      <c r="G276" s="103"/>
      <c r="H276" s="70"/>
    </row>
    <row r="277" spans="1:8" s="2" customFormat="1" ht="12.75" x14ac:dyDescent="0.2">
      <c r="A277" s="75"/>
      <c r="B277" s="99"/>
      <c r="C277" s="99" t="s">
        <v>17</v>
      </c>
      <c r="D277" s="108"/>
      <c r="E277" s="110">
        <f t="shared" ref="E277:E286" si="4">F277+G277</f>
        <v>4.274</v>
      </c>
      <c r="F277" s="104">
        <f>F279+F281+F283+F285+F286</f>
        <v>4.274</v>
      </c>
      <c r="G277" s="105"/>
      <c r="H277" s="38"/>
    </row>
    <row r="278" spans="1:8" s="2" customFormat="1" ht="12.75" x14ac:dyDescent="0.2">
      <c r="A278" s="75"/>
      <c r="B278" s="99" t="s">
        <v>43</v>
      </c>
      <c r="C278" s="99" t="s">
        <v>44</v>
      </c>
      <c r="D278" s="108"/>
      <c r="E278" s="110">
        <f t="shared" si="4"/>
        <v>0</v>
      </c>
      <c r="F278" s="104"/>
      <c r="G278" s="105"/>
      <c r="H278" s="38"/>
    </row>
    <row r="279" spans="1:8" s="2" customFormat="1" ht="12.75" x14ac:dyDescent="0.2">
      <c r="A279" s="75"/>
      <c r="B279" s="99"/>
      <c r="C279" s="99" t="s">
        <v>17</v>
      </c>
      <c r="D279" s="108"/>
      <c r="E279" s="110">
        <f t="shared" si="4"/>
        <v>0</v>
      </c>
      <c r="F279" s="104"/>
      <c r="G279" s="105"/>
      <c r="H279" s="38"/>
    </row>
    <row r="280" spans="1:8" s="2" customFormat="1" ht="12.75" x14ac:dyDescent="0.2">
      <c r="A280" s="75"/>
      <c r="B280" s="99" t="s">
        <v>46</v>
      </c>
      <c r="C280" s="99" t="s">
        <v>47</v>
      </c>
      <c r="D280" s="108"/>
      <c r="E280" s="110">
        <f t="shared" si="4"/>
        <v>0</v>
      </c>
      <c r="F280" s="104"/>
      <c r="G280" s="105"/>
      <c r="H280" s="38"/>
    </row>
    <row r="281" spans="1:8" s="2" customFormat="1" ht="12.75" x14ac:dyDescent="0.2">
      <c r="A281" s="75"/>
      <c r="B281" s="99"/>
      <c r="C281" s="99" t="s">
        <v>17</v>
      </c>
      <c r="D281" s="108"/>
      <c r="E281" s="110">
        <f t="shared" si="4"/>
        <v>0</v>
      </c>
      <c r="F281" s="104"/>
      <c r="G281" s="105"/>
      <c r="H281" s="38"/>
    </row>
    <row r="282" spans="1:8" s="2" customFormat="1" ht="12.75" x14ac:dyDescent="0.2">
      <c r="A282" s="75"/>
      <c r="B282" s="99" t="s">
        <v>49</v>
      </c>
      <c r="C282" s="99" t="s">
        <v>47</v>
      </c>
      <c r="D282" s="108"/>
      <c r="E282" s="110">
        <f t="shared" si="4"/>
        <v>0</v>
      </c>
      <c r="F282" s="104"/>
      <c r="G282" s="105"/>
      <c r="H282" s="38"/>
    </row>
    <row r="283" spans="1:8" s="2" customFormat="1" ht="12.75" x14ac:dyDescent="0.2">
      <c r="A283" s="75"/>
      <c r="B283" s="99"/>
      <c r="C283" s="99" t="s">
        <v>17</v>
      </c>
      <c r="D283" s="108"/>
      <c r="E283" s="110">
        <f t="shared" si="4"/>
        <v>0</v>
      </c>
      <c r="F283" s="104"/>
      <c r="G283" s="105"/>
      <c r="H283" s="38"/>
    </row>
    <row r="284" spans="1:8" s="2" customFormat="1" ht="12.75" x14ac:dyDescent="0.2">
      <c r="A284" s="75"/>
      <c r="B284" s="99" t="s">
        <v>51</v>
      </c>
      <c r="C284" s="99" t="s">
        <v>52</v>
      </c>
      <c r="D284" s="108"/>
      <c r="E284" s="110">
        <f t="shared" si="4"/>
        <v>0</v>
      </c>
      <c r="F284" s="104"/>
      <c r="G284" s="105"/>
      <c r="H284" s="38"/>
    </row>
    <row r="285" spans="1:8" s="2" customFormat="1" ht="12.75" x14ac:dyDescent="0.2">
      <c r="A285" s="75"/>
      <c r="B285" s="99"/>
      <c r="C285" s="99" t="s">
        <v>17</v>
      </c>
      <c r="D285" s="108"/>
      <c r="E285" s="110">
        <f t="shared" si="4"/>
        <v>0</v>
      </c>
      <c r="F285" s="104"/>
      <c r="G285" s="105"/>
      <c r="H285" s="38"/>
    </row>
    <row r="286" spans="1:8" s="2" customFormat="1" ht="13.5" thickBot="1" x14ac:dyDescent="0.25">
      <c r="A286" s="77"/>
      <c r="B286" s="100" t="s">
        <v>54</v>
      </c>
      <c r="C286" s="100" t="s">
        <v>17</v>
      </c>
      <c r="D286" s="100"/>
      <c r="E286" s="110">
        <f t="shared" si="4"/>
        <v>4.274</v>
      </c>
      <c r="F286" s="78">
        <f>1.625+2.649</f>
        <v>4.274</v>
      </c>
      <c r="G286" s="91"/>
      <c r="H286" s="67"/>
    </row>
    <row r="287" spans="1:8" s="2" customFormat="1" ht="12.75" x14ac:dyDescent="0.2">
      <c r="A287" s="68">
        <v>23</v>
      </c>
      <c r="B287" s="97" t="s">
        <v>77</v>
      </c>
      <c r="C287" s="98" t="s">
        <v>19</v>
      </c>
      <c r="D287" s="109"/>
      <c r="E287" s="110">
        <f t="shared" si="3"/>
        <v>1</v>
      </c>
      <c r="F287" s="72"/>
      <c r="G287" s="80">
        <v>1</v>
      </c>
      <c r="H287" s="70"/>
    </row>
    <row r="288" spans="1:8" s="2" customFormat="1" ht="12.75" x14ac:dyDescent="0.2">
      <c r="A288" s="75"/>
      <c r="B288" s="99"/>
      <c r="C288" s="99" t="s">
        <v>17</v>
      </c>
      <c r="D288" s="108"/>
      <c r="E288" s="111">
        <f t="shared" si="3"/>
        <v>10.616</v>
      </c>
      <c r="F288" s="46">
        <f>F290+F292+F294+F296+F297</f>
        <v>0</v>
      </c>
      <c r="G288" s="46">
        <v>10.616</v>
      </c>
      <c r="H288" s="38"/>
    </row>
    <row r="289" spans="1:8" s="2" customFormat="1" ht="12.75" x14ac:dyDescent="0.2">
      <c r="A289" s="75"/>
      <c r="B289" s="99" t="s">
        <v>43</v>
      </c>
      <c r="C289" s="99" t="s">
        <v>44</v>
      </c>
      <c r="D289" s="108"/>
      <c r="E289" s="111">
        <f t="shared" si="3"/>
        <v>0</v>
      </c>
      <c r="F289" s="46"/>
      <c r="G289" s="84"/>
      <c r="H289" s="38"/>
    </row>
    <row r="290" spans="1:8" s="2" customFormat="1" ht="12.75" x14ac:dyDescent="0.2">
      <c r="A290" s="75"/>
      <c r="B290" s="99"/>
      <c r="C290" s="99" t="s">
        <v>17</v>
      </c>
      <c r="D290" s="108"/>
      <c r="E290" s="111">
        <f t="shared" si="3"/>
        <v>0</v>
      </c>
      <c r="F290" s="46"/>
      <c r="G290" s="84"/>
      <c r="H290" s="38"/>
    </row>
    <row r="291" spans="1:8" s="2" customFormat="1" ht="12.75" x14ac:dyDescent="0.2">
      <c r="A291" s="75"/>
      <c r="B291" s="99" t="s">
        <v>46</v>
      </c>
      <c r="C291" s="99" t="s">
        <v>47</v>
      </c>
      <c r="D291" s="108"/>
      <c r="E291" s="111">
        <f t="shared" si="3"/>
        <v>0</v>
      </c>
      <c r="F291" s="46"/>
      <c r="G291" s="84"/>
      <c r="H291" s="38"/>
    </row>
    <row r="292" spans="1:8" s="2" customFormat="1" ht="12.75" x14ac:dyDescent="0.2">
      <c r="A292" s="75"/>
      <c r="B292" s="99"/>
      <c r="C292" s="99" t="s">
        <v>17</v>
      </c>
      <c r="D292" s="108"/>
      <c r="E292" s="111">
        <f t="shared" si="3"/>
        <v>0</v>
      </c>
      <c r="F292" s="46"/>
      <c r="G292" s="84"/>
      <c r="H292" s="38"/>
    </row>
    <row r="293" spans="1:8" s="2" customFormat="1" ht="12.75" x14ac:dyDescent="0.2">
      <c r="A293" s="75"/>
      <c r="B293" s="99" t="s">
        <v>49</v>
      </c>
      <c r="C293" s="99" t="s">
        <v>47</v>
      </c>
      <c r="D293" s="108"/>
      <c r="E293" s="111">
        <f t="shared" si="3"/>
        <v>0</v>
      </c>
      <c r="F293" s="46"/>
      <c r="G293" s="84"/>
      <c r="H293" s="38"/>
    </row>
    <row r="294" spans="1:8" s="2" customFormat="1" ht="12.75" x14ac:dyDescent="0.2">
      <c r="A294" s="75"/>
      <c r="B294" s="99"/>
      <c r="C294" s="99" t="s">
        <v>17</v>
      </c>
      <c r="D294" s="108"/>
      <c r="E294" s="111">
        <f t="shared" si="3"/>
        <v>0</v>
      </c>
      <c r="F294" s="46"/>
      <c r="G294" s="84"/>
      <c r="H294" s="38"/>
    </row>
    <row r="295" spans="1:8" s="2" customFormat="1" ht="12.75" x14ac:dyDescent="0.2">
      <c r="A295" s="75"/>
      <c r="B295" s="99" t="s">
        <v>51</v>
      </c>
      <c r="C295" s="99" t="s">
        <v>52</v>
      </c>
      <c r="D295" s="108"/>
      <c r="E295" s="111">
        <f t="shared" si="3"/>
        <v>0</v>
      </c>
      <c r="F295" s="46"/>
      <c r="G295" s="84"/>
      <c r="H295" s="38"/>
    </row>
    <row r="296" spans="1:8" s="2" customFormat="1" ht="12.75" x14ac:dyDescent="0.2">
      <c r="A296" s="75"/>
      <c r="B296" s="99"/>
      <c r="C296" s="99" t="s">
        <v>17</v>
      </c>
      <c r="D296" s="108"/>
      <c r="E296" s="111">
        <f t="shared" si="3"/>
        <v>0</v>
      </c>
      <c r="F296" s="46"/>
      <c r="G296" s="84"/>
      <c r="H296" s="38"/>
    </row>
    <row r="297" spans="1:8" s="2" customFormat="1" ht="13.5" thickBot="1" x14ac:dyDescent="0.25">
      <c r="A297" s="77"/>
      <c r="B297" s="100" t="s">
        <v>54</v>
      </c>
      <c r="C297" s="100" t="s">
        <v>17</v>
      </c>
      <c r="D297" s="100"/>
      <c r="E297" s="101">
        <f t="shared" si="3"/>
        <v>10.616</v>
      </c>
      <c r="F297" s="78"/>
      <c r="G297" s="91">
        <v>10.616</v>
      </c>
      <c r="H297" s="67"/>
    </row>
    <row r="298" spans="1:8" s="2" customFormat="1" ht="12.75" x14ac:dyDescent="0.2">
      <c r="A298" s="68">
        <v>24</v>
      </c>
      <c r="B298" s="97" t="s">
        <v>78</v>
      </c>
      <c r="C298" s="98" t="s">
        <v>19</v>
      </c>
      <c r="D298" s="98"/>
      <c r="E298" s="81">
        <f t="shared" si="3"/>
        <v>1</v>
      </c>
      <c r="F298" s="102">
        <v>1</v>
      </c>
      <c r="G298" s="103"/>
      <c r="H298" s="70"/>
    </row>
    <row r="299" spans="1:8" s="2" customFormat="1" ht="12.75" x14ac:dyDescent="0.2">
      <c r="A299" s="75"/>
      <c r="B299" s="99"/>
      <c r="C299" s="99" t="s">
        <v>17</v>
      </c>
      <c r="D299" s="98"/>
      <c r="E299" s="81">
        <f t="shared" si="3"/>
        <v>2.1179999999999999</v>
      </c>
      <c r="F299" s="104">
        <f>F301+F303+F305+F307+F308</f>
        <v>2.1179999999999999</v>
      </c>
      <c r="G299" s="105"/>
      <c r="H299" s="38"/>
    </row>
    <row r="300" spans="1:8" s="2" customFormat="1" ht="12.75" x14ac:dyDescent="0.2">
      <c r="A300" s="75"/>
      <c r="B300" s="99" t="s">
        <v>43</v>
      </c>
      <c r="C300" s="99" t="s">
        <v>44</v>
      </c>
      <c r="D300" s="98"/>
      <c r="E300" s="81">
        <f t="shared" si="3"/>
        <v>0</v>
      </c>
      <c r="F300" s="104"/>
      <c r="G300" s="105"/>
      <c r="H300" s="38"/>
    </row>
    <row r="301" spans="1:8" s="2" customFormat="1" ht="12.75" x14ac:dyDescent="0.2">
      <c r="A301" s="75"/>
      <c r="B301" s="99"/>
      <c r="C301" s="99" t="s">
        <v>17</v>
      </c>
      <c r="D301" s="98"/>
      <c r="E301" s="81">
        <f t="shared" si="3"/>
        <v>0</v>
      </c>
      <c r="F301" s="104"/>
      <c r="G301" s="105"/>
      <c r="H301" s="38"/>
    </row>
    <row r="302" spans="1:8" s="2" customFormat="1" ht="12.75" x14ac:dyDescent="0.2">
      <c r="A302" s="75"/>
      <c r="B302" s="99" t="s">
        <v>46</v>
      </c>
      <c r="C302" s="99" t="s">
        <v>47</v>
      </c>
      <c r="D302" s="98"/>
      <c r="E302" s="81">
        <f t="shared" si="3"/>
        <v>0</v>
      </c>
      <c r="F302" s="104"/>
      <c r="G302" s="105"/>
      <c r="H302" s="38"/>
    </row>
    <row r="303" spans="1:8" s="2" customFormat="1" ht="12.75" x14ac:dyDescent="0.2">
      <c r="A303" s="75"/>
      <c r="B303" s="99"/>
      <c r="C303" s="99" t="s">
        <v>17</v>
      </c>
      <c r="D303" s="98"/>
      <c r="E303" s="81">
        <f t="shared" si="3"/>
        <v>0</v>
      </c>
      <c r="F303" s="104"/>
      <c r="G303" s="105"/>
      <c r="H303" s="38"/>
    </row>
    <row r="304" spans="1:8" s="2" customFormat="1" ht="12.75" x14ac:dyDescent="0.2">
      <c r="A304" s="75"/>
      <c r="B304" s="99" t="s">
        <v>49</v>
      </c>
      <c r="C304" s="99" t="s">
        <v>47</v>
      </c>
      <c r="D304" s="98"/>
      <c r="E304" s="81">
        <f t="shared" si="3"/>
        <v>0</v>
      </c>
      <c r="F304" s="104"/>
      <c r="G304" s="105"/>
      <c r="H304" s="38"/>
    </row>
    <row r="305" spans="1:8" s="2" customFormat="1" ht="12.75" x14ac:dyDescent="0.2">
      <c r="A305" s="75"/>
      <c r="B305" s="99"/>
      <c r="C305" s="99" t="s">
        <v>17</v>
      </c>
      <c r="D305" s="98"/>
      <c r="E305" s="81">
        <f t="shared" si="3"/>
        <v>0</v>
      </c>
      <c r="F305" s="104"/>
      <c r="G305" s="105"/>
      <c r="H305" s="38"/>
    </row>
    <row r="306" spans="1:8" s="2" customFormat="1" ht="12.75" x14ac:dyDescent="0.2">
      <c r="A306" s="75"/>
      <c r="B306" s="99" t="s">
        <v>51</v>
      </c>
      <c r="C306" s="99" t="s">
        <v>52</v>
      </c>
      <c r="D306" s="98"/>
      <c r="E306" s="81">
        <f t="shared" si="3"/>
        <v>0</v>
      </c>
      <c r="F306" s="104"/>
      <c r="G306" s="105"/>
      <c r="H306" s="38"/>
    </row>
    <row r="307" spans="1:8" s="2" customFormat="1" ht="12.75" x14ac:dyDescent="0.2">
      <c r="A307" s="75"/>
      <c r="B307" s="99"/>
      <c r="C307" s="99" t="s">
        <v>17</v>
      </c>
      <c r="D307" s="98"/>
      <c r="E307" s="81">
        <f t="shared" si="3"/>
        <v>0</v>
      </c>
      <c r="F307" s="104"/>
      <c r="G307" s="105"/>
      <c r="H307" s="38"/>
    </row>
    <row r="308" spans="1:8" s="2" customFormat="1" ht="13.5" thickBot="1" x14ac:dyDescent="0.25">
      <c r="A308" s="77"/>
      <c r="B308" s="100" t="s">
        <v>54</v>
      </c>
      <c r="C308" s="100" t="s">
        <v>17</v>
      </c>
      <c r="D308" s="100"/>
      <c r="E308" s="101">
        <f t="shared" si="3"/>
        <v>2.1179999999999999</v>
      </c>
      <c r="F308" s="78">
        <v>2.1179999999999999</v>
      </c>
      <c r="G308" s="91"/>
      <c r="H308" s="67"/>
    </row>
    <row r="309" spans="1:8" s="2" customFormat="1" ht="12.75" x14ac:dyDescent="0.2">
      <c r="A309" s="68">
        <v>25</v>
      </c>
      <c r="B309" s="97" t="s">
        <v>79</v>
      </c>
      <c r="C309" s="98" t="s">
        <v>19</v>
      </c>
      <c r="D309" s="109"/>
      <c r="E309" s="110">
        <f t="shared" si="3"/>
        <v>1</v>
      </c>
      <c r="F309" s="72"/>
      <c r="G309" s="80">
        <v>1</v>
      </c>
      <c r="H309" s="70"/>
    </row>
    <row r="310" spans="1:8" s="2" customFormat="1" ht="12.75" x14ac:dyDescent="0.2">
      <c r="A310" s="75"/>
      <c r="B310" s="99"/>
      <c r="C310" s="99" t="s">
        <v>17</v>
      </c>
      <c r="D310" s="108"/>
      <c r="E310" s="111">
        <f t="shared" si="3"/>
        <v>201.63</v>
      </c>
      <c r="F310" s="46">
        <f>F312+F314+F316+F318+F319</f>
        <v>63.626000000000005</v>
      </c>
      <c r="G310" s="84">
        <v>138.00399999999999</v>
      </c>
      <c r="H310" s="38"/>
    </row>
    <row r="311" spans="1:8" s="2" customFormat="1" ht="12.75" x14ac:dyDescent="0.2">
      <c r="A311" s="75"/>
      <c r="B311" s="99" t="s">
        <v>43</v>
      </c>
      <c r="C311" s="99" t="s">
        <v>44</v>
      </c>
      <c r="D311" s="108"/>
      <c r="E311" s="111">
        <f t="shared" si="3"/>
        <v>10</v>
      </c>
      <c r="F311" s="46">
        <v>10</v>
      </c>
      <c r="G311" s="84"/>
      <c r="H311" s="38"/>
    </row>
    <row r="312" spans="1:8" s="2" customFormat="1" ht="12.75" x14ac:dyDescent="0.2">
      <c r="A312" s="75"/>
      <c r="B312" s="99"/>
      <c r="C312" s="99" t="s">
        <v>17</v>
      </c>
      <c r="D312" s="108"/>
      <c r="E312" s="111">
        <f t="shared" si="3"/>
        <v>55.572000000000003</v>
      </c>
      <c r="F312" s="46">
        <v>55.572000000000003</v>
      </c>
      <c r="G312" s="84"/>
      <c r="H312" s="38"/>
    </row>
    <row r="313" spans="1:8" s="2" customFormat="1" ht="12.75" x14ac:dyDescent="0.2">
      <c r="A313" s="75"/>
      <c r="B313" s="99" t="s">
        <v>46</v>
      </c>
      <c r="C313" s="99" t="s">
        <v>47</v>
      </c>
      <c r="D313" s="108"/>
      <c r="E313" s="111">
        <f t="shared" si="3"/>
        <v>0</v>
      </c>
      <c r="F313" s="46"/>
      <c r="G313" s="84"/>
      <c r="H313" s="38"/>
    </row>
    <row r="314" spans="1:8" s="2" customFormat="1" ht="12.75" x14ac:dyDescent="0.2">
      <c r="A314" s="75"/>
      <c r="B314" s="99"/>
      <c r="C314" s="99" t="s">
        <v>17</v>
      </c>
      <c r="D314" s="108"/>
      <c r="E314" s="111">
        <f t="shared" si="3"/>
        <v>0</v>
      </c>
      <c r="F314" s="46"/>
      <c r="G314" s="84"/>
      <c r="H314" s="38"/>
    </row>
    <row r="315" spans="1:8" s="2" customFormat="1" ht="12.75" x14ac:dyDescent="0.2">
      <c r="A315" s="75"/>
      <c r="B315" s="99" t="s">
        <v>49</v>
      </c>
      <c r="C315" s="99" t="s">
        <v>47</v>
      </c>
      <c r="D315" s="108"/>
      <c r="E315" s="111">
        <f t="shared" si="3"/>
        <v>0</v>
      </c>
      <c r="F315" s="46"/>
      <c r="G315" s="84"/>
      <c r="H315" s="38"/>
    </row>
    <row r="316" spans="1:8" s="2" customFormat="1" ht="12.75" x14ac:dyDescent="0.2">
      <c r="A316" s="75"/>
      <c r="B316" s="99"/>
      <c r="C316" s="99" t="s">
        <v>17</v>
      </c>
      <c r="D316" s="108"/>
      <c r="E316" s="111">
        <f t="shared" si="3"/>
        <v>0</v>
      </c>
      <c r="F316" s="46"/>
      <c r="G316" s="84"/>
      <c r="H316" s="38"/>
    </row>
    <row r="317" spans="1:8" s="2" customFormat="1" ht="12.75" x14ac:dyDescent="0.2">
      <c r="A317" s="75"/>
      <c r="B317" s="99" t="s">
        <v>51</v>
      </c>
      <c r="C317" s="99" t="s">
        <v>52</v>
      </c>
      <c r="D317" s="108"/>
      <c r="E317" s="111">
        <f t="shared" si="3"/>
        <v>0</v>
      </c>
      <c r="F317" s="46"/>
      <c r="G317" s="84"/>
      <c r="H317" s="38"/>
    </row>
    <row r="318" spans="1:8" s="2" customFormat="1" ht="12.75" x14ac:dyDescent="0.2">
      <c r="A318" s="75"/>
      <c r="B318" s="99"/>
      <c r="C318" s="99" t="s">
        <v>17</v>
      </c>
      <c r="D318" s="108"/>
      <c r="E318" s="111">
        <f t="shared" si="3"/>
        <v>0</v>
      </c>
      <c r="F318" s="46"/>
      <c r="G318" s="84"/>
      <c r="H318" s="38"/>
    </row>
    <row r="319" spans="1:8" s="2" customFormat="1" ht="13.5" thickBot="1" x14ac:dyDescent="0.25">
      <c r="A319" s="77"/>
      <c r="B319" s="100" t="s">
        <v>54</v>
      </c>
      <c r="C319" s="100" t="s">
        <v>17</v>
      </c>
      <c r="D319" s="100"/>
      <c r="E319" s="101">
        <f t="shared" si="3"/>
        <v>146.05799999999999</v>
      </c>
      <c r="F319" s="78">
        <v>8.0540000000000003</v>
      </c>
      <c r="G319" s="91">
        <v>138.00399999999999</v>
      </c>
      <c r="H319" s="67"/>
    </row>
    <row r="320" spans="1:8" s="2" customFormat="1" ht="12.75" x14ac:dyDescent="0.2">
      <c r="A320" s="68">
        <v>26</v>
      </c>
      <c r="B320" s="69" t="s">
        <v>80</v>
      </c>
      <c r="C320" s="70" t="s">
        <v>19</v>
      </c>
      <c r="D320" s="70"/>
      <c r="E320" s="71">
        <f t="shared" si="3"/>
        <v>1</v>
      </c>
      <c r="F320" s="72"/>
      <c r="G320" s="73">
        <v>1</v>
      </c>
      <c r="H320" s="70"/>
    </row>
    <row r="321" spans="1:8" s="2" customFormat="1" ht="12.75" x14ac:dyDescent="0.2">
      <c r="A321" s="75"/>
      <c r="B321" s="38"/>
      <c r="C321" s="38" t="s">
        <v>17</v>
      </c>
      <c r="D321" s="70"/>
      <c r="E321" s="71">
        <f t="shared" si="3"/>
        <v>100.59699999999999</v>
      </c>
      <c r="F321" s="46">
        <f>F323+F325+F327+F329+F330</f>
        <v>85.116</v>
      </c>
      <c r="G321" s="37">
        <v>15.481</v>
      </c>
      <c r="H321" s="38"/>
    </row>
    <row r="322" spans="1:8" s="2" customFormat="1" ht="12.75" x14ac:dyDescent="0.2">
      <c r="A322" s="75"/>
      <c r="B322" s="38" t="s">
        <v>43</v>
      </c>
      <c r="C322" s="38" t="s">
        <v>44</v>
      </c>
      <c r="D322" s="70"/>
      <c r="E322" s="71">
        <f t="shared" si="3"/>
        <v>0</v>
      </c>
      <c r="F322" s="46"/>
      <c r="G322" s="37"/>
      <c r="H322" s="38"/>
    </row>
    <row r="323" spans="1:8" s="2" customFormat="1" ht="12.75" x14ac:dyDescent="0.2">
      <c r="A323" s="75"/>
      <c r="B323" s="38"/>
      <c r="C323" s="38" t="s">
        <v>17</v>
      </c>
      <c r="D323" s="70"/>
      <c r="E323" s="71">
        <f t="shared" si="3"/>
        <v>0</v>
      </c>
      <c r="F323" s="46"/>
      <c r="G323" s="37"/>
      <c r="H323" s="38"/>
    </row>
    <row r="324" spans="1:8" s="2" customFormat="1" ht="12.75" x14ac:dyDescent="0.2">
      <c r="A324" s="75"/>
      <c r="B324" s="38" t="s">
        <v>46</v>
      </c>
      <c r="C324" s="38" t="s">
        <v>47</v>
      </c>
      <c r="D324" s="70"/>
      <c r="E324" s="71">
        <f t="shared" si="3"/>
        <v>0</v>
      </c>
      <c r="F324" s="46"/>
      <c r="G324" s="37"/>
      <c r="H324" s="38"/>
    </row>
    <row r="325" spans="1:8" s="2" customFormat="1" ht="12.75" x14ac:dyDescent="0.2">
      <c r="A325" s="75"/>
      <c r="B325" s="38"/>
      <c r="C325" s="38" t="s">
        <v>17</v>
      </c>
      <c r="D325" s="70"/>
      <c r="E325" s="71">
        <f t="shared" si="3"/>
        <v>0</v>
      </c>
      <c r="F325" s="46"/>
      <c r="G325" s="37"/>
      <c r="H325" s="38"/>
    </row>
    <row r="326" spans="1:8" s="2" customFormat="1" ht="12.75" x14ac:dyDescent="0.2">
      <c r="A326" s="75"/>
      <c r="B326" s="38" t="s">
        <v>49</v>
      </c>
      <c r="C326" s="38" t="s">
        <v>47</v>
      </c>
      <c r="D326" s="70"/>
      <c r="E326" s="71">
        <f t="shared" si="3"/>
        <v>0</v>
      </c>
      <c r="F326" s="46"/>
      <c r="G326" s="37"/>
      <c r="H326" s="38"/>
    </row>
    <row r="327" spans="1:8" s="2" customFormat="1" ht="12.75" x14ac:dyDescent="0.2">
      <c r="A327" s="75"/>
      <c r="B327" s="38"/>
      <c r="C327" s="38" t="s">
        <v>17</v>
      </c>
      <c r="D327" s="70"/>
      <c r="E327" s="71">
        <f t="shared" si="3"/>
        <v>0</v>
      </c>
      <c r="F327" s="46"/>
      <c r="G327" s="37"/>
      <c r="H327" s="38"/>
    </row>
    <row r="328" spans="1:8" s="2" customFormat="1" ht="12.75" x14ac:dyDescent="0.2">
      <c r="A328" s="75"/>
      <c r="B328" s="38" t="s">
        <v>51</v>
      </c>
      <c r="C328" s="38" t="s">
        <v>52</v>
      </c>
      <c r="D328" s="70"/>
      <c r="E328" s="71">
        <f t="shared" si="3"/>
        <v>0</v>
      </c>
      <c r="F328" s="46"/>
      <c r="G328" s="37"/>
      <c r="H328" s="38"/>
    </row>
    <row r="329" spans="1:8" s="2" customFormat="1" ht="12.75" x14ac:dyDescent="0.2">
      <c r="A329" s="75"/>
      <c r="B329" s="38"/>
      <c r="C329" s="38" t="s">
        <v>17</v>
      </c>
      <c r="D329" s="70"/>
      <c r="E329" s="71">
        <f t="shared" si="3"/>
        <v>0</v>
      </c>
      <c r="F329" s="46"/>
      <c r="G329" s="37"/>
      <c r="H329" s="38"/>
    </row>
    <row r="330" spans="1:8" s="2" customFormat="1" ht="13.5" thickBot="1" x14ac:dyDescent="0.25">
      <c r="A330" s="77"/>
      <c r="B330" s="67" t="s">
        <v>54</v>
      </c>
      <c r="C330" s="67" t="s">
        <v>17</v>
      </c>
      <c r="D330" s="67"/>
      <c r="E330" s="64">
        <f t="shared" si="3"/>
        <v>100.59699999999999</v>
      </c>
      <c r="F330" s="78">
        <f>83.491+1.625</f>
        <v>85.116</v>
      </c>
      <c r="G330" s="63">
        <v>15.481</v>
      </c>
      <c r="H330" s="67"/>
    </row>
    <row r="331" spans="1:8" s="2" customFormat="1" ht="12.75" x14ac:dyDescent="0.2">
      <c r="A331" s="68">
        <v>27</v>
      </c>
      <c r="B331" s="97" t="s">
        <v>81</v>
      </c>
      <c r="C331" s="98" t="s">
        <v>19</v>
      </c>
      <c r="D331" s="98"/>
      <c r="E331" s="81">
        <f t="shared" si="3"/>
        <v>1</v>
      </c>
      <c r="F331" s="72"/>
      <c r="G331" s="80">
        <v>1</v>
      </c>
      <c r="H331" s="70"/>
    </row>
    <row r="332" spans="1:8" s="2" customFormat="1" ht="12.75" x14ac:dyDescent="0.2">
      <c r="A332" s="75"/>
      <c r="B332" s="99"/>
      <c r="C332" s="99" t="s">
        <v>17</v>
      </c>
      <c r="D332" s="98"/>
      <c r="E332" s="81">
        <f t="shared" si="3"/>
        <v>184.99799999999999</v>
      </c>
      <c r="F332" s="46">
        <f>F334+F336+F338+F340+F341</f>
        <v>28.417000000000002</v>
      </c>
      <c r="G332" s="84">
        <v>156.58099999999999</v>
      </c>
      <c r="H332" s="38"/>
    </row>
    <row r="333" spans="1:8" s="2" customFormat="1" ht="12.75" x14ac:dyDescent="0.2">
      <c r="A333" s="75"/>
      <c r="B333" s="99" t="s">
        <v>43</v>
      </c>
      <c r="C333" s="99" t="s">
        <v>44</v>
      </c>
      <c r="D333" s="98"/>
      <c r="E333" s="81">
        <f t="shared" si="3"/>
        <v>0</v>
      </c>
      <c r="F333" s="46"/>
      <c r="G333" s="84"/>
      <c r="H333" s="38"/>
    </row>
    <row r="334" spans="1:8" s="2" customFormat="1" ht="12.75" x14ac:dyDescent="0.2">
      <c r="A334" s="75"/>
      <c r="B334" s="99"/>
      <c r="C334" s="99" t="s">
        <v>17</v>
      </c>
      <c r="D334" s="98"/>
      <c r="E334" s="81">
        <f t="shared" si="3"/>
        <v>0</v>
      </c>
      <c r="F334" s="46"/>
      <c r="G334" s="84"/>
      <c r="H334" s="38"/>
    </row>
    <row r="335" spans="1:8" s="2" customFormat="1" ht="12.75" x14ac:dyDescent="0.2">
      <c r="A335" s="75"/>
      <c r="B335" s="99" t="s">
        <v>46</v>
      </c>
      <c r="C335" s="99" t="s">
        <v>47</v>
      </c>
      <c r="D335" s="98"/>
      <c r="E335" s="81">
        <f t="shared" si="3"/>
        <v>60</v>
      </c>
      <c r="F335" s="46">
        <v>60</v>
      </c>
      <c r="G335" s="84"/>
      <c r="H335" s="38"/>
    </row>
    <row r="336" spans="1:8" s="2" customFormat="1" ht="12.75" x14ac:dyDescent="0.2">
      <c r="A336" s="75"/>
      <c r="B336" s="99"/>
      <c r="C336" s="99" t="s">
        <v>17</v>
      </c>
      <c r="D336" s="98"/>
      <c r="E336" s="81">
        <f t="shared" si="3"/>
        <v>28.417000000000002</v>
      </c>
      <c r="F336" s="46">
        <v>28.417000000000002</v>
      </c>
      <c r="G336" s="84"/>
      <c r="H336" s="38"/>
    </row>
    <row r="337" spans="1:8" s="2" customFormat="1" ht="12.75" x14ac:dyDescent="0.2">
      <c r="A337" s="75"/>
      <c r="B337" s="99" t="s">
        <v>49</v>
      </c>
      <c r="C337" s="99" t="s">
        <v>47</v>
      </c>
      <c r="D337" s="98"/>
      <c r="E337" s="81">
        <f t="shared" si="3"/>
        <v>0</v>
      </c>
      <c r="F337" s="46"/>
      <c r="G337" s="84"/>
      <c r="H337" s="38"/>
    </row>
    <row r="338" spans="1:8" s="2" customFormat="1" ht="12.75" x14ac:dyDescent="0.2">
      <c r="A338" s="75"/>
      <c r="B338" s="99"/>
      <c r="C338" s="99" t="s">
        <v>17</v>
      </c>
      <c r="D338" s="98"/>
      <c r="E338" s="81">
        <f t="shared" si="3"/>
        <v>0</v>
      </c>
      <c r="F338" s="46"/>
      <c r="G338" s="84"/>
      <c r="H338" s="38"/>
    </row>
    <row r="339" spans="1:8" s="2" customFormat="1" ht="12.75" x14ac:dyDescent="0.2">
      <c r="A339" s="75"/>
      <c r="B339" s="99" t="s">
        <v>51</v>
      </c>
      <c r="C339" s="99" t="s">
        <v>52</v>
      </c>
      <c r="D339" s="98"/>
      <c r="E339" s="81">
        <f t="shared" si="3"/>
        <v>0</v>
      </c>
      <c r="F339" s="46"/>
      <c r="G339" s="84"/>
      <c r="H339" s="38"/>
    </row>
    <row r="340" spans="1:8" s="2" customFormat="1" ht="12.75" x14ac:dyDescent="0.2">
      <c r="A340" s="75"/>
      <c r="B340" s="99"/>
      <c r="C340" s="99" t="s">
        <v>17</v>
      </c>
      <c r="D340" s="98"/>
      <c r="E340" s="81">
        <f t="shared" si="3"/>
        <v>0</v>
      </c>
      <c r="F340" s="46"/>
      <c r="G340" s="84"/>
      <c r="H340" s="38"/>
    </row>
    <row r="341" spans="1:8" s="2" customFormat="1" ht="13.5" thickBot="1" x14ac:dyDescent="0.25">
      <c r="A341" s="77"/>
      <c r="B341" s="100" t="s">
        <v>54</v>
      </c>
      <c r="C341" s="100" t="s">
        <v>17</v>
      </c>
      <c r="D341" s="100"/>
      <c r="E341" s="101">
        <f t="shared" si="3"/>
        <v>156.58099999999999</v>
      </c>
      <c r="F341" s="78"/>
      <c r="G341" s="91">
        <v>156.58099999999999</v>
      </c>
      <c r="H341" s="67"/>
    </row>
    <row r="342" spans="1:8" s="2" customFormat="1" ht="12.75" x14ac:dyDescent="0.2">
      <c r="A342" s="68">
        <v>28</v>
      </c>
      <c r="B342" s="97" t="s">
        <v>82</v>
      </c>
      <c r="C342" s="98" t="s">
        <v>19</v>
      </c>
      <c r="D342" s="109"/>
      <c r="E342" s="110">
        <f t="shared" si="3"/>
        <v>1</v>
      </c>
      <c r="F342" s="72"/>
      <c r="G342" s="80">
        <v>1</v>
      </c>
      <c r="H342" s="70"/>
    </row>
    <row r="343" spans="1:8" s="2" customFormat="1" ht="12.75" x14ac:dyDescent="0.2">
      <c r="A343" s="75"/>
      <c r="B343" s="99"/>
      <c r="C343" s="99" t="s">
        <v>17</v>
      </c>
      <c r="D343" s="108"/>
      <c r="E343" s="111">
        <f t="shared" si="3"/>
        <v>69.001000000000005</v>
      </c>
      <c r="F343" s="46">
        <f>F345+F347+F349+F351+F352</f>
        <v>0</v>
      </c>
      <c r="G343" s="84">
        <v>69.001000000000005</v>
      </c>
      <c r="H343" s="38"/>
    </row>
    <row r="344" spans="1:8" s="2" customFormat="1" ht="12.75" x14ac:dyDescent="0.2">
      <c r="A344" s="75"/>
      <c r="B344" s="99" t="s">
        <v>43</v>
      </c>
      <c r="C344" s="99" t="s">
        <v>44</v>
      </c>
      <c r="D344" s="108"/>
      <c r="E344" s="111">
        <f t="shared" si="3"/>
        <v>0</v>
      </c>
      <c r="F344" s="46"/>
      <c r="G344" s="84"/>
      <c r="H344" s="38"/>
    </row>
    <row r="345" spans="1:8" s="2" customFormat="1" ht="12.75" x14ac:dyDescent="0.2">
      <c r="A345" s="75"/>
      <c r="B345" s="99"/>
      <c r="C345" s="99" t="s">
        <v>17</v>
      </c>
      <c r="D345" s="108"/>
      <c r="E345" s="111">
        <f t="shared" ref="E345:E421" si="5">F345+G345</f>
        <v>0</v>
      </c>
      <c r="F345" s="46"/>
      <c r="G345" s="84"/>
      <c r="H345" s="38"/>
    </row>
    <row r="346" spans="1:8" s="2" customFormat="1" ht="12.75" x14ac:dyDescent="0.2">
      <c r="A346" s="75"/>
      <c r="B346" s="99" t="s">
        <v>46</v>
      </c>
      <c r="C346" s="99" t="s">
        <v>47</v>
      </c>
      <c r="D346" s="108"/>
      <c r="E346" s="111">
        <f t="shared" si="5"/>
        <v>0</v>
      </c>
      <c r="F346" s="46"/>
      <c r="G346" s="84"/>
      <c r="H346" s="38"/>
    </row>
    <row r="347" spans="1:8" s="2" customFormat="1" ht="12.75" x14ac:dyDescent="0.2">
      <c r="A347" s="75"/>
      <c r="B347" s="99"/>
      <c r="C347" s="99" t="s">
        <v>17</v>
      </c>
      <c r="D347" s="108"/>
      <c r="E347" s="111">
        <f t="shared" si="5"/>
        <v>0</v>
      </c>
      <c r="F347" s="46"/>
      <c r="G347" s="84"/>
      <c r="H347" s="38"/>
    </row>
    <row r="348" spans="1:8" s="2" customFormat="1" ht="12.75" x14ac:dyDescent="0.2">
      <c r="A348" s="75"/>
      <c r="B348" s="99" t="s">
        <v>49</v>
      </c>
      <c r="C348" s="99" t="s">
        <v>47</v>
      </c>
      <c r="D348" s="108"/>
      <c r="E348" s="111">
        <f t="shared" si="5"/>
        <v>0</v>
      </c>
      <c r="F348" s="46"/>
      <c r="G348" s="84"/>
      <c r="H348" s="38"/>
    </row>
    <row r="349" spans="1:8" s="2" customFormat="1" ht="12.75" x14ac:dyDescent="0.2">
      <c r="A349" s="75"/>
      <c r="B349" s="99"/>
      <c r="C349" s="99" t="s">
        <v>17</v>
      </c>
      <c r="D349" s="108"/>
      <c r="E349" s="111">
        <f t="shared" si="5"/>
        <v>0</v>
      </c>
      <c r="F349" s="46"/>
      <c r="G349" s="84"/>
      <c r="H349" s="38"/>
    </row>
    <row r="350" spans="1:8" s="2" customFormat="1" ht="12.75" x14ac:dyDescent="0.2">
      <c r="A350" s="75"/>
      <c r="B350" s="99" t="s">
        <v>51</v>
      </c>
      <c r="C350" s="99" t="s">
        <v>52</v>
      </c>
      <c r="D350" s="108"/>
      <c r="E350" s="111">
        <f t="shared" si="5"/>
        <v>0</v>
      </c>
      <c r="F350" s="46"/>
      <c r="G350" s="84"/>
      <c r="H350" s="38"/>
    </row>
    <row r="351" spans="1:8" s="2" customFormat="1" ht="12.75" x14ac:dyDescent="0.2">
      <c r="A351" s="75"/>
      <c r="B351" s="99"/>
      <c r="C351" s="99" t="s">
        <v>17</v>
      </c>
      <c r="D351" s="108"/>
      <c r="E351" s="111">
        <f t="shared" si="5"/>
        <v>0</v>
      </c>
      <c r="F351" s="46"/>
      <c r="G351" s="84"/>
      <c r="H351" s="38"/>
    </row>
    <row r="352" spans="1:8" s="2" customFormat="1" ht="13.5" thickBot="1" x14ac:dyDescent="0.25">
      <c r="A352" s="77"/>
      <c r="B352" s="100" t="s">
        <v>54</v>
      </c>
      <c r="C352" s="100" t="s">
        <v>17</v>
      </c>
      <c r="D352" s="100"/>
      <c r="E352" s="101">
        <f t="shared" si="5"/>
        <v>69.001000000000005</v>
      </c>
      <c r="F352" s="78"/>
      <c r="G352" s="91">
        <v>69.001000000000005</v>
      </c>
      <c r="H352" s="67"/>
    </row>
    <row r="353" spans="1:8" s="2" customFormat="1" ht="12.75" x14ac:dyDescent="0.2">
      <c r="A353" s="68">
        <v>29</v>
      </c>
      <c r="B353" s="97" t="s">
        <v>83</v>
      </c>
      <c r="C353" s="98" t="s">
        <v>19</v>
      </c>
      <c r="D353" s="98"/>
      <c r="E353" s="81">
        <f t="shared" si="5"/>
        <v>1</v>
      </c>
      <c r="F353" s="72"/>
      <c r="G353" s="80">
        <v>1</v>
      </c>
      <c r="H353" s="70"/>
    </row>
    <row r="354" spans="1:8" s="2" customFormat="1" ht="12.75" x14ac:dyDescent="0.2">
      <c r="A354" s="75"/>
      <c r="B354" s="99"/>
      <c r="C354" s="99" t="s">
        <v>17</v>
      </c>
      <c r="D354" s="98"/>
      <c r="E354" s="81">
        <f t="shared" si="5"/>
        <v>107.33799999999999</v>
      </c>
      <c r="F354" s="46">
        <f>F356+F358+F360+F362+F363</f>
        <v>57.798000000000002</v>
      </c>
      <c r="G354" s="84">
        <v>49.54</v>
      </c>
      <c r="H354" s="38"/>
    </row>
    <row r="355" spans="1:8" s="2" customFormat="1" ht="12.75" x14ac:dyDescent="0.2">
      <c r="A355" s="75"/>
      <c r="B355" s="99" t="s">
        <v>43</v>
      </c>
      <c r="C355" s="99" t="s">
        <v>44</v>
      </c>
      <c r="D355" s="98"/>
      <c r="E355" s="81">
        <f t="shared" si="5"/>
        <v>0</v>
      </c>
      <c r="F355" s="46"/>
      <c r="G355" s="84"/>
      <c r="H355" s="38"/>
    </row>
    <row r="356" spans="1:8" s="2" customFormat="1" ht="12.75" x14ac:dyDescent="0.2">
      <c r="A356" s="75"/>
      <c r="B356" s="99"/>
      <c r="C356" s="99" t="s">
        <v>17</v>
      </c>
      <c r="D356" s="98"/>
      <c r="E356" s="81">
        <f t="shared" si="5"/>
        <v>0</v>
      </c>
      <c r="F356" s="46"/>
      <c r="G356" s="84"/>
      <c r="H356" s="38"/>
    </row>
    <row r="357" spans="1:8" s="2" customFormat="1" ht="12.75" x14ac:dyDescent="0.2">
      <c r="A357" s="75"/>
      <c r="B357" s="99" t="s">
        <v>46</v>
      </c>
      <c r="C357" s="99" t="s">
        <v>47</v>
      </c>
      <c r="D357" s="98"/>
      <c r="E357" s="81">
        <f t="shared" si="5"/>
        <v>130</v>
      </c>
      <c r="F357" s="46">
        <v>130</v>
      </c>
      <c r="G357" s="84"/>
      <c r="H357" s="38"/>
    </row>
    <row r="358" spans="1:8" s="2" customFormat="1" ht="12.75" x14ac:dyDescent="0.2">
      <c r="A358" s="75"/>
      <c r="B358" s="99"/>
      <c r="C358" s="99" t="s">
        <v>17</v>
      </c>
      <c r="D358" s="98"/>
      <c r="E358" s="81">
        <f t="shared" si="5"/>
        <v>57.798000000000002</v>
      </c>
      <c r="F358" s="46">
        <v>57.798000000000002</v>
      </c>
      <c r="G358" s="84"/>
      <c r="H358" s="38"/>
    </row>
    <row r="359" spans="1:8" s="2" customFormat="1" ht="12.75" x14ac:dyDescent="0.2">
      <c r="A359" s="75"/>
      <c r="B359" s="99" t="s">
        <v>49</v>
      </c>
      <c r="C359" s="99" t="s">
        <v>47</v>
      </c>
      <c r="D359" s="98"/>
      <c r="E359" s="81">
        <f t="shared" si="5"/>
        <v>0</v>
      </c>
      <c r="F359" s="46"/>
      <c r="G359" s="84"/>
      <c r="H359" s="38"/>
    </row>
    <row r="360" spans="1:8" s="2" customFormat="1" ht="12.75" x14ac:dyDescent="0.2">
      <c r="A360" s="75"/>
      <c r="B360" s="99"/>
      <c r="C360" s="99" t="s">
        <v>17</v>
      </c>
      <c r="D360" s="98"/>
      <c r="E360" s="81">
        <f t="shared" si="5"/>
        <v>0</v>
      </c>
      <c r="F360" s="46"/>
      <c r="G360" s="84"/>
      <c r="H360" s="38"/>
    </row>
    <row r="361" spans="1:8" s="2" customFormat="1" ht="12.75" x14ac:dyDescent="0.2">
      <c r="A361" s="75"/>
      <c r="B361" s="99" t="s">
        <v>51</v>
      </c>
      <c r="C361" s="99" t="s">
        <v>52</v>
      </c>
      <c r="D361" s="98"/>
      <c r="E361" s="81">
        <f t="shared" si="5"/>
        <v>0</v>
      </c>
      <c r="F361" s="46"/>
      <c r="G361" s="84"/>
      <c r="H361" s="38"/>
    </row>
    <row r="362" spans="1:8" s="2" customFormat="1" ht="12.75" x14ac:dyDescent="0.2">
      <c r="A362" s="75"/>
      <c r="B362" s="99"/>
      <c r="C362" s="99" t="s">
        <v>17</v>
      </c>
      <c r="D362" s="98"/>
      <c r="E362" s="81">
        <f t="shared" si="5"/>
        <v>0</v>
      </c>
      <c r="F362" s="46"/>
      <c r="G362" s="84"/>
      <c r="H362" s="38"/>
    </row>
    <row r="363" spans="1:8" s="2" customFormat="1" ht="13.5" thickBot="1" x14ac:dyDescent="0.25">
      <c r="A363" s="77"/>
      <c r="B363" s="100" t="s">
        <v>54</v>
      </c>
      <c r="C363" s="100" t="s">
        <v>17</v>
      </c>
      <c r="D363" s="100"/>
      <c r="E363" s="101">
        <f t="shared" si="5"/>
        <v>49.54</v>
      </c>
      <c r="F363" s="78"/>
      <c r="G363" s="91">
        <v>49.54</v>
      </c>
      <c r="H363" s="67"/>
    </row>
    <row r="364" spans="1:8" s="2" customFormat="1" ht="12.75" x14ac:dyDescent="0.2">
      <c r="A364" s="68">
        <v>30</v>
      </c>
      <c r="B364" s="97" t="s">
        <v>84</v>
      </c>
      <c r="C364" s="98" t="s">
        <v>19</v>
      </c>
      <c r="D364" s="98"/>
      <c r="E364" s="81">
        <f t="shared" si="5"/>
        <v>1</v>
      </c>
      <c r="F364" s="72"/>
      <c r="G364" s="80">
        <v>1</v>
      </c>
      <c r="H364" s="70"/>
    </row>
    <row r="365" spans="1:8" s="2" customFormat="1" ht="12.75" x14ac:dyDescent="0.2">
      <c r="A365" s="75"/>
      <c r="B365" s="99"/>
      <c r="C365" s="99" t="s">
        <v>17</v>
      </c>
      <c r="D365" s="98"/>
      <c r="E365" s="81">
        <f t="shared" si="5"/>
        <v>129.16200000000001</v>
      </c>
      <c r="F365" s="46">
        <f>F367+F369+F371+F373+F374</f>
        <v>77.41</v>
      </c>
      <c r="G365" s="84">
        <v>51.752000000000002</v>
      </c>
      <c r="H365" s="38"/>
    </row>
    <row r="366" spans="1:8" s="2" customFormat="1" ht="12.75" x14ac:dyDescent="0.2">
      <c r="A366" s="75"/>
      <c r="B366" s="99" t="s">
        <v>43</v>
      </c>
      <c r="C366" s="99" t="s">
        <v>44</v>
      </c>
      <c r="D366" s="98"/>
      <c r="E366" s="81">
        <f t="shared" si="5"/>
        <v>0</v>
      </c>
      <c r="F366" s="46"/>
      <c r="G366" s="84"/>
      <c r="H366" s="38"/>
    </row>
    <row r="367" spans="1:8" s="2" customFormat="1" ht="12.75" x14ac:dyDescent="0.2">
      <c r="A367" s="75"/>
      <c r="B367" s="99"/>
      <c r="C367" s="99" t="s">
        <v>17</v>
      </c>
      <c r="D367" s="98"/>
      <c r="E367" s="81">
        <f t="shared" si="5"/>
        <v>0</v>
      </c>
      <c r="F367" s="46"/>
      <c r="G367" s="84"/>
      <c r="H367" s="38"/>
    </row>
    <row r="368" spans="1:8" s="2" customFormat="1" ht="12.75" x14ac:dyDescent="0.2">
      <c r="A368" s="75"/>
      <c r="B368" s="99" t="s">
        <v>46</v>
      </c>
      <c r="C368" s="99" t="s">
        <v>47</v>
      </c>
      <c r="D368" s="98"/>
      <c r="E368" s="81">
        <f t="shared" si="5"/>
        <v>160</v>
      </c>
      <c r="F368" s="46">
        <v>160</v>
      </c>
      <c r="G368" s="84"/>
      <c r="H368" s="38"/>
    </row>
    <row r="369" spans="1:8" s="2" customFormat="1" ht="12.75" x14ac:dyDescent="0.2">
      <c r="A369" s="75"/>
      <c r="B369" s="99"/>
      <c r="C369" s="99" t="s">
        <v>17</v>
      </c>
      <c r="D369" s="98"/>
      <c r="E369" s="81">
        <f t="shared" si="5"/>
        <v>70.998999999999995</v>
      </c>
      <c r="F369" s="46">
        <v>70.998999999999995</v>
      </c>
      <c r="G369" s="84"/>
      <c r="H369" s="38"/>
    </row>
    <row r="370" spans="1:8" s="2" customFormat="1" ht="12.75" x14ac:dyDescent="0.2">
      <c r="A370" s="75"/>
      <c r="B370" s="99" t="s">
        <v>49</v>
      </c>
      <c r="C370" s="99" t="s">
        <v>47</v>
      </c>
      <c r="D370" s="98"/>
      <c r="E370" s="81">
        <f t="shared" si="5"/>
        <v>0</v>
      </c>
      <c r="F370" s="46"/>
      <c r="G370" s="84"/>
      <c r="H370" s="38"/>
    </row>
    <row r="371" spans="1:8" s="2" customFormat="1" ht="12.75" x14ac:dyDescent="0.2">
      <c r="A371" s="75"/>
      <c r="B371" s="99"/>
      <c r="C371" s="99" t="s">
        <v>17</v>
      </c>
      <c r="D371" s="98"/>
      <c r="E371" s="81">
        <f t="shared" si="5"/>
        <v>0</v>
      </c>
      <c r="F371" s="46"/>
      <c r="G371" s="84"/>
      <c r="H371" s="38"/>
    </row>
    <row r="372" spans="1:8" s="2" customFormat="1" ht="12.75" x14ac:dyDescent="0.2">
      <c r="A372" s="75"/>
      <c r="B372" s="99" t="s">
        <v>51</v>
      </c>
      <c r="C372" s="99" t="s">
        <v>52</v>
      </c>
      <c r="D372" s="98"/>
      <c r="E372" s="81">
        <f t="shared" si="5"/>
        <v>0</v>
      </c>
      <c r="F372" s="46"/>
      <c r="G372" s="84"/>
      <c r="H372" s="38"/>
    </row>
    <row r="373" spans="1:8" s="2" customFormat="1" ht="12.75" x14ac:dyDescent="0.2">
      <c r="A373" s="75"/>
      <c r="B373" s="99"/>
      <c r="C373" s="99" t="s">
        <v>17</v>
      </c>
      <c r="D373" s="98"/>
      <c r="E373" s="81">
        <f t="shared" si="5"/>
        <v>0</v>
      </c>
      <c r="F373" s="46"/>
      <c r="G373" s="84"/>
      <c r="H373" s="38"/>
    </row>
    <row r="374" spans="1:8" s="2" customFormat="1" ht="13.5" thickBot="1" x14ac:dyDescent="0.25">
      <c r="A374" s="77"/>
      <c r="B374" s="100" t="s">
        <v>54</v>
      </c>
      <c r="C374" s="100" t="s">
        <v>17</v>
      </c>
      <c r="D374" s="100"/>
      <c r="E374" s="101">
        <f t="shared" si="5"/>
        <v>58.163000000000004</v>
      </c>
      <c r="F374" s="78">
        <v>6.4109999999999996</v>
      </c>
      <c r="G374" s="91">
        <v>51.752000000000002</v>
      </c>
      <c r="H374" s="67"/>
    </row>
    <row r="375" spans="1:8" s="2" customFormat="1" ht="12.75" x14ac:dyDescent="0.2">
      <c r="A375" s="68">
        <v>31</v>
      </c>
      <c r="B375" s="38" t="s">
        <v>85</v>
      </c>
      <c r="C375" s="38" t="s">
        <v>19</v>
      </c>
      <c r="D375" s="38"/>
      <c r="E375" s="37">
        <v>1</v>
      </c>
      <c r="F375" s="82"/>
      <c r="G375" s="84">
        <v>1</v>
      </c>
      <c r="H375" s="38"/>
    </row>
    <row r="376" spans="1:8" s="2" customFormat="1" ht="12.75" x14ac:dyDescent="0.2">
      <c r="A376" s="75"/>
      <c r="B376" s="38"/>
      <c r="C376" s="38" t="s">
        <v>17</v>
      </c>
      <c r="D376" s="38"/>
      <c r="E376" s="41">
        <f t="shared" ref="E376:E385" si="6">F376+G376</f>
        <v>106.15200000000002</v>
      </c>
      <c r="F376" s="40">
        <f>F378+F380+F382+F384+F385</f>
        <v>73.665000000000006</v>
      </c>
      <c r="G376" s="84">
        <v>32.487000000000002</v>
      </c>
      <c r="H376" s="38"/>
    </row>
    <row r="377" spans="1:8" s="2" customFormat="1" ht="12.75" x14ac:dyDescent="0.2">
      <c r="A377" s="75"/>
      <c r="B377" s="38" t="s">
        <v>43</v>
      </c>
      <c r="C377" s="38" t="s">
        <v>44</v>
      </c>
      <c r="D377" s="38"/>
      <c r="E377" s="41">
        <f t="shared" si="6"/>
        <v>0</v>
      </c>
      <c r="F377" s="40"/>
      <c r="G377" s="84"/>
      <c r="H377" s="38"/>
    </row>
    <row r="378" spans="1:8" s="2" customFormat="1" ht="12.75" x14ac:dyDescent="0.2">
      <c r="A378" s="75"/>
      <c r="B378" s="38"/>
      <c r="C378" s="38" t="s">
        <v>17</v>
      </c>
      <c r="D378" s="38"/>
      <c r="E378" s="41">
        <f t="shared" si="6"/>
        <v>0</v>
      </c>
      <c r="F378" s="40"/>
      <c r="G378" s="84"/>
      <c r="H378" s="38"/>
    </row>
    <row r="379" spans="1:8" s="2" customFormat="1" ht="12.75" x14ac:dyDescent="0.2">
      <c r="A379" s="75"/>
      <c r="B379" s="38" t="s">
        <v>46</v>
      </c>
      <c r="C379" s="38" t="s">
        <v>47</v>
      </c>
      <c r="D379" s="38"/>
      <c r="E379" s="41">
        <f t="shared" si="6"/>
        <v>160</v>
      </c>
      <c r="F379" s="40">
        <v>160</v>
      </c>
      <c r="G379" s="84"/>
      <c r="H379" s="38"/>
    </row>
    <row r="380" spans="1:8" s="2" customFormat="1" ht="12.75" x14ac:dyDescent="0.2">
      <c r="A380" s="75"/>
      <c r="B380" s="38"/>
      <c r="C380" s="38" t="s">
        <v>17</v>
      </c>
      <c r="D380" s="38"/>
      <c r="E380" s="41">
        <f t="shared" si="6"/>
        <v>71</v>
      </c>
      <c r="F380" s="40">
        <v>71</v>
      </c>
      <c r="G380" s="84"/>
      <c r="H380" s="38"/>
    </row>
    <row r="381" spans="1:8" s="2" customFormat="1" ht="12.75" x14ac:dyDescent="0.2">
      <c r="A381" s="75"/>
      <c r="B381" s="38" t="s">
        <v>49</v>
      </c>
      <c r="C381" s="38" t="s">
        <v>47</v>
      </c>
      <c r="D381" s="38"/>
      <c r="E381" s="41">
        <f t="shared" si="6"/>
        <v>0</v>
      </c>
      <c r="F381" s="40"/>
      <c r="G381" s="84"/>
      <c r="H381" s="38"/>
    </row>
    <row r="382" spans="1:8" s="2" customFormat="1" ht="12.75" x14ac:dyDescent="0.2">
      <c r="A382" s="75"/>
      <c r="B382" s="38"/>
      <c r="C382" s="38" t="s">
        <v>17</v>
      </c>
      <c r="D382" s="38"/>
      <c r="E382" s="41">
        <f t="shared" si="6"/>
        <v>0</v>
      </c>
      <c r="F382" s="40"/>
      <c r="G382" s="84"/>
      <c r="H382" s="38"/>
    </row>
    <row r="383" spans="1:8" s="2" customFormat="1" ht="12.75" x14ac:dyDescent="0.2">
      <c r="A383" s="75"/>
      <c r="B383" s="38" t="s">
        <v>51</v>
      </c>
      <c r="C383" s="38" t="s">
        <v>52</v>
      </c>
      <c r="D383" s="38"/>
      <c r="E383" s="41">
        <f t="shared" si="6"/>
        <v>0</v>
      </c>
      <c r="F383" s="40"/>
      <c r="G383" s="84"/>
      <c r="H383" s="38"/>
    </row>
    <row r="384" spans="1:8" s="2" customFormat="1" ht="12.75" x14ac:dyDescent="0.2">
      <c r="A384" s="75"/>
      <c r="B384" s="38"/>
      <c r="C384" s="38" t="s">
        <v>17</v>
      </c>
      <c r="D384" s="38"/>
      <c r="E384" s="41">
        <f t="shared" si="6"/>
        <v>0</v>
      </c>
      <c r="F384" s="40"/>
      <c r="G384" s="84"/>
      <c r="H384" s="38"/>
    </row>
    <row r="385" spans="1:8" s="2" customFormat="1" ht="13.5" thickBot="1" x14ac:dyDescent="0.25">
      <c r="A385" s="77"/>
      <c r="B385" s="67" t="s">
        <v>54</v>
      </c>
      <c r="C385" s="67" t="s">
        <v>17</v>
      </c>
      <c r="D385" s="67"/>
      <c r="E385" s="66">
        <f t="shared" si="6"/>
        <v>35.152000000000001</v>
      </c>
      <c r="F385" s="65">
        <v>2.665</v>
      </c>
      <c r="G385" s="91">
        <v>32.487000000000002</v>
      </c>
      <c r="H385" s="67"/>
    </row>
    <row r="386" spans="1:8" s="2" customFormat="1" ht="12.75" x14ac:dyDescent="0.2">
      <c r="A386" s="68">
        <v>32</v>
      </c>
      <c r="B386" s="97" t="s">
        <v>86</v>
      </c>
      <c r="C386" s="98" t="s">
        <v>19</v>
      </c>
      <c r="D386" s="98"/>
      <c r="E386" s="81">
        <f t="shared" si="5"/>
        <v>1</v>
      </c>
      <c r="F386" s="72"/>
      <c r="G386" s="80">
        <v>1</v>
      </c>
      <c r="H386" s="70"/>
    </row>
    <row r="387" spans="1:8" s="2" customFormat="1" ht="12.75" x14ac:dyDescent="0.2">
      <c r="A387" s="75"/>
      <c r="B387" s="99"/>
      <c r="C387" s="99" t="s">
        <v>17</v>
      </c>
      <c r="D387" s="98"/>
      <c r="E387" s="81">
        <f t="shared" si="5"/>
        <v>33.92</v>
      </c>
      <c r="F387" s="46">
        <f>F389+F391+F393+F395+F396</f>
        <v>0</v>
      </c>
      <c r="G387" s="84">
        <v>33.92</v>
      </c>
      <c r="H387" s="38"/>
    </row>
    <row r="388" spans="1:8" s="2" customFormat="1" ht="12.75" x14ac:dyDescent="0.2">
      <c r="A388" s="75"/>
      <c r="B388" s="99" t="s">
        <v>43</v>
      </c>
      <c r="C388" s="99" t="s">
        <v>44</v>
      </c>
      <c r="D388" s="98"/>
      <c r="E388" s="81">
        <f t="shared" si="5"/>
        <v>0</v>
      </c>
      <c r="F388" s="46"/>
      <c r="G388" s="84"/>
      <c r="H388" s="38"/>
    </row>
    <row r="389" spans="1:8" s="2" customFormat="1" ht="12.75" x14ac:dyDescent="0.2">
      <c r="A389" s="75"/>
      <c r="B389" s="99"/>
      <c r="C389" s="99" t="s">
        <v>17</v>
      </c>
      <c r="D389" s="98"/>
      <c r="E389" s="81">
        <f t="shared" si="5"/>
        <v>0</v>
      </c>
      <c r="F389" s="46"/>
      <c r="G389" s="84"/>
      <c r="H389" s="38"/>
    </row>
    <row r="390" spans="1:8" s="2" customFormat="1" ht="12.75" x14ac:dyDescent="0.2">
      <c r="A390" s="75"/>
      <c r="B390" s="99" t="s">
        <v>46</v>
      </c>
      <c r="C390" s="99" t="s">
        <v>47</v>
      </c>
      <c r="D390" s="98"/>
      <c r="E390" s="81">
        <f t="shared" si="5"/>
        <v>0</v>
      </c>
      <c r="F390" s="46"/>
      <c r="G390" s="84"/>
      <c r="H390" s="38"/>
    </row>
    <row r="391" spans="1:8" s="2" customFormat="1" ht="12.75" x14ac:dyDescent="0.2">
      <c r="A391" s="75"/>
      <c r="B391" s="99"/>
      <c r="C391" s="99" t="s">
        <v>17</v>
      </c>
      <c r="D391" s="98"/>
      <c r="E391" s="81">
        <f t="shared" si="5"/>
        <v>0</v>
      </c>
      <c r="F391" s="46"/>
      <c r="G391" s="84"/>
      <c r="H391" s="38"/>
    </row>
    <row r="392" spans="1:8" s="2" customFormat="1" ht="12.75" x14ac:dyDescent="0.2">
      <c r="A392" s="75"/>
      <c r="B392" s="99" t="s">
        <v>49</v>
      </c>
      <c r="C392" s="99" t="s">
        <v>47</v>
      </c>
      <c r="D392" s="98"/>
      <c r="E392" s="81">
        <f t="shared" si="5"/>
        <v>0</v>
      </c>
      <c r="F392" s="46"/>
      <c r="G392" s="84"/>
      <c r="H392" s="38"/>
    </row>
    <row r="393" spans="1:8" s="2" customFormat="1" ht="12.75" x14ac:dyDescent="0.2">
      <c r="A393" s="75"/>
      <c r="B393" s="99"/>
      <c r="C393" s="99" t="s">
        <v>17</v>
      </c>
      <c r="D393" s="98"/>
      <c r="E393" s="81">
        <f t="shared" si="5"/>
        <v>0</v>
      </c>
      <c r="F393" s="46"/>
      <c r="G393" s="84"/>
      <c r="H393" s="38"/>
    </row>
    <row r="394" spans="1:8" s="2" customFormat="1" ht="12.75" x14ac:dyDescent="0.2">
      <c r="A394" s="75"/>
      <c r="B394" s="99" t="s">
        <v>51</v>
      </c>
      <c r="C394" s="99" t="s">
        <v>52</v>
      </c>
      <c r="D394" s="98"/>
      <c r="E394" s="81">
        <f t="shared" si="5"/>
        <v>0</v>
      </c>
      <c r="F394" s="46"/>
      <c r="G394" s="84"/>
      <c r="H394" s="38"/>
    </row>
    <row r="395" spans="1:8" s="2" customFormat="1" ht="12.75" x14ac:dyDescent="0.2">
      <c r="A395" s="75"/>
      <c r="B395" s="99"/>
      <c r="C395" s="99" t="s">
        <v>17</v>
      </c>
      <c r="D395" s="98"/>
      <c r="E395" s="81">
        <f t="shared" si="5"/>
        <v>0</v>
      </c>
      <c r="F395" s="46"/>
      <c r="G395" s="84"/>
      <c r="H395" s="38"/>
    </row>
    <row r="396" spans="1:8" s="2" customFormat="1" ht="13.5" thickBot="1" x14ac:dyDescent="0.25">
      <c r="A396" s="77"/>
      <c r="B396" s="100" t="s">
        <v>54</v>
      </c>
      <c r="C396" s="100" t="s">
        <v>17</v>
      </c>
      <c r="D396" s="100"/>
      <c r="E396" s="101">
        <f t="shared" si="5"/>
        <v>33.92</v>
      </c>
      <c r="F396" s="78"/>
      <c r="G396" s="91">
        <v>33.92</v>
      </c>
      <c r="H396" s="67"/>
    </row>
    <row r="397" spans="1:8" s="2" customFormat="1" ht="12.75" x14ac:dyDescent="0.2">
      <c r="A397" s="68">
        <v>33</v>
      </c>
      <c r="B397" s="112" t="s">
        <v>87</v>
      </c>
      <c r="C397" s="38" t="s">
        <v>19</v>
      </c>
      <c r="D397" s="38"/>
      <c r="E397" s="37">
        <v>1</v>
      </c>
      <c r="F397" s="40"/>
      <c r="G397" s="84">
        <v>1</v>
      </c>
      <c r="H397" s="38"/>
    </row>
    <row r="398" spans="1:8" s="2" customFormat="1" ht="12.75" x14ac:dyDescent="0.2">
      <c r="A398" s="75"/>
      <c r="B398" s="38"/>
      <c r="C398" s="38" t="s">
        <v>17</v>
      </c>
      <c r="D398" s="38"/>
      <c r="E398" s="41">
        <f>F398+G398</f>
        <v>74.676000000000002</v>
      </c>
      <c r="F398" s="40">
        <f>F400+F402+F404+F406+F407</f>
        <v>3.2050000000000001</v>
      </c>
      <c r="G398" s="84">
        <v>71.471000000000004</v>
      </c>
      <c r="H398" s="38"/>
    </row>
    <row r="399" spans="1:8" s="2" customFormat="1" ht="12.75" x14ac:dyDescent="0.2">
      <c r="A399" s="75"/>
      <c r="B399" s="38" t="s">
        <v>43</v>
      </c>
      <c r="C399" s="38" t="s">
        <v>44</v>
      </c>
      <c r="D399" s="38"/>
      <c r="E399" s="41">
        <f t="shared" ref="E399:E407" si="7">F399+G399</f>
        <v>0</v>
      </c>
      <c r="F399" s="40"/>
      <c r="G399" s="84"/>
      <c r="H399" s="38"/>
    </row>
    <row r="400" spans="1:8" s="2" customFormat="1" ht="12.75" x14ac:dyDescent="0.2">
      <c r="A400" s="75"/>
      <c r="B400" s="38"/>
      <c r="C400" s="38" t="s">
        <v>17</v>
      </c>
      <c r="D400" s="38"/>
      <c r="E400" s="41">
        <f t="shared" si="7"/>
        <v>0</v>
      </c>
      <c r="F400" s="40"/>
      <c r="G400" s="84"/>
      <c r="H400" s="38"/>
    </row>
    <row r="401" spans="1:8" s="2" customFormat="1" ht="12.75" x14ac:dyDescent="0.2">
      <c r="A401" s="75"/>
      <c r="B401" s="38" t="s">
        <v>46</v>
      </c>
      <c r="C401" s="38" t="s">
        <v>47</v>
      </c>
      <c r="D401" s="38"/>
      <c r="E401" s="41">
        <f t="shared" si="7"/>
        <v>0</v>
      </c>
      <c r="F401" s="40"/>
      <c r="G401" s="84"/>
      <c r="H401" s="38"/>
    </row>
    <row r="402" spans="1:8" s="2" customFormat="1" ht="12.75" x14ac:dyDescent="0.2">
      <c r="A402" s="75"/>
      <c r="B402" s="38"/>
      <c r="C402" s="38" t="s">
        <v>17</v>
      </c>
      <c r="D402" s="38"/>
      <c r="E402" s="41">
        <f t="shared" si="7"/>
        <v>0</v>
      </c>
      <c r="F402" s="40"/>
      <c r="G402" s="84"/>
      <c r="H402" s="38"/>
    </row>
    <row r="403" spans="1:8" s="2" customFormat="1" ht="12.75" x14ac:dyDescent="0.2">
      <c r="A403" s="75"/>
      <c r="B403" s="38" t="s">
        <v>49</v>
      </c>
      <c r="C403" s="38" t="s">
        <v>47</v>
      </c>
      <c r="D403" s="38"/>
      <c r="E403" s="41">
        <f t="shared" si="7"/>
        <v>0</v>
      </c>
      <c r="F403" s="40"/>
      <c r="G403" s="84"/>
      <c r="H403" s="38"/>
    </row>
    <row r="404" spans="1:8" s="2" customFormat="1" ht="12.75" x14ac:dyDescent="0.2">
      <c r="A404" s="75"/>
      <c r="B404" s="38"/>
      <c r="C404" s="38" t="s">
        <v>17</v>
      </c>
      <c r="D404" s="38"/>
      <c r="E404" s="41">
        <f t="shared" si="7"/>
        <v>0</v>
      </c>
      <c r="F404" s="40"/>
      <c r="G404" s="84"/>
      <c r="H404" s="38"/>
    </row>
    <row r="405" spans="1:8" s="2" customFormat="1" ht="12.75" x14ac:dyDescent="0.2">
      <c r="A405" s="75"/>
      <c r="B405" s="38" t="s">
        <v>51</v>
      </c>
      <c r="C405" s="38" t="s">
        <v>52</v>
      </c>
      <c r="D405" s="38"/>
      <c r="E405" s="41">
        <f t="shared" si="7"/>
        <v>0</v>
      </c>
      <c r="F405" s="40"/>
      <c r="G405" s="84"/>
      <c r="H405" s="38"/>
    </row>
    <row r="406" spans="1:8" s="2" customFormat="1" ht="12.75" x14ac:dyDescent="0.2">
      <c r="A406" s="75"/>
      <c r="B406" s="38"/>
      <c r="C406" s="38" t="s">
        <v>17</v>
      </c>
      <c r="D406" s="38"/>
      <c r="E406" s="41">
        <f t="shared" si="7"/>
        <v>0</v>
      </c>
      <c r="F406" s="40"/>
      <c r="G406" s="84"/>
      <c r="H406" s="38"/>
    </row>
    <row r="407" spans="1:8" s="2" customFormat="1" ht="13.5" thickBot="1" x14ac:dyDescent="0.25">
      <c r="A407" s="77"/>
      <c r="B407" s="67" t="s">
        <v>54</v>
      </c>
      <c r="C407" s="67" t="s">
        <v>17</v>
      </c>
      <c r="D407" s="67"/>
      <c r="E407" s="66">
        <f t="shared" si="7"/>
        <v>74.676000000000002</v>
      </c>
      <c r="F407" s="65">
        <v>3.2050000000000001</v>
      </c>
      <c r="G407" s="91">
        <v>71.471000000000004</v>
      </c>
      <c r="H407" s="67"/>
    </row>
    <row r="408" spans="1:8" s="2" customFormat="1" ht="12.75" x14ac:dyDescent="0.2">
      <c r="A408" s="68">
        <v>34</v>
      </c>
      <c r="B408" s="97"/>
      <c r="C408" s="98" t="s">
        <v>19</v>
      </c>
      <c r="D408" s="98"/>
      <c r="E408" s="81">
        <f t="shared" si="5"/>
        <v>1</v>
      </c>
      <c r="F408" s="102"/>
      <c r="G408" s="103">
        <v>1</v>
      </c>
      <c r="H408" s="70"/>
    </row>
    <row r="409" spans="1:8" s="2" customFormat="1" ht="12.75" x14ac:dyDescent="0.2">
      <c r="A409" s="75"/>
      <c r="B409" s="97" t="s">
        <v>88</v>
      </c>
      <c r="C409" s="99" t="s">
        <v>17</v>
      </c>
      <c r="D409" s="98"/>
      <c r="E409" s="81">
        <f t="shared" si="5"/>
        <v>71.390999999999991</v>
      </c>
      <c r="F409" s="104">
        <f>F411+F413+F415+F417+F418</f>
        <v>1.0620000000000001</v>
      </c>
      <c r="G409" s="105">
        <v>70.328999999999994</v>
      </c>
      <c r="H409" s="38"/>
    </row>
    <row r="410" spans="1:8" s="2" customFormat="1" ht="12.75" x14ac:dyDescent="0.2">
      <c r="A410" s="75"/>
      <c r="B410" s="99" t="s">
        <v>43</v>
      </c>
      <c r="C410" s="99" t="s">
        <v>44</v>
      </c>
      <c r="D410" s="98"/>
      <c r="E410" s="81">
        <f t="shared" si="5"/>
        <v>0</v>
      </c>
      <c r="F410" s="104"/>
      <c r="G410" s="105"/>
      <c r="H410" s="38"/>
    </row>
    <row r="411" spans="1:8" s="2" customFormat="1" ht="12.75" x14ac:dyDescent="0.2">
      <c r="A411" s="75"/>
      <c r="B411" s="99"/>
      <c r="C411" s="99" t="s">
        <v>17</v>
      </c>
      <c r="D411" s="98"/>
      <c r="E411" s="81">
        <f t="shared" si="5"/>
        <v>0</v>
      </c>
      <c r="F411" s="104"/>
      <c r="G411" s="105"/>
      <c r="H411" s="38"/>
    </row>
    <row r="412" spans="1:8" s="2" customFormat="1" ht="12.75" x14ac:dyDescent="0.2">
      <c r="A412" s="75"/>
      <c r="B412" s="99" t="s">
        <v>46</v>
      </c>
      <c r="C412" s="99" t="s">
        <v>47</v>
      </c>
      <c r="D412" s="98"/>
      <c r="E412" s="81">
        <f t="shared" si="5"/>
        <v>0</v>
      </c>
      <c r="F412" s="104"/>
      <c r="G412" s="105"/>
      <c r="H412" s="38"/>
    </row>
    <row r="413" spans="1:8" s="2" customFormat="1" ht="12.75" x14ac:dyDescent="0.2">
      <c r="A413" s="75"/>
      <c r="B413" s="99"/>
      <c r="C413" s="99" t="s">
        <v>17</v>
      </c>
      <c r="D413" s="98"/>
      <c r="E413" s="81">
        <f t="shared" si="5"/>
        <v>0</v>
      </c>
      <c r="F413" s="104"/>
      <c r="G413" s="105"/>
      <c r="H413" s="38"/>
    </row>
    <row r="414" spans="1:8" s="2" customFormat="1" ht="12.75" x14ac:dyDescent="0.2">
      <c r="A414" s="75"/>
      <c r="B414" s="99" t="s">
        <v>49</v>
      </c>
      <c r="C414" s="99" t="s">
        <v>47</v>
      </c>
      <c r="D414" s="98"/>
      <c r="E414" s="81">
        <f t="shared" si="5"/>
        <v>0</v>
      </c>
      <c r="F414" s="104"/>
      <c r="G414" s="105"/>
      <c r="H414" s="38"/>
    </row>
    <row r="415" spans="1:8" s="2" customFormat="1" ht="12.75" x14ac:dyDescent="0.2">
      <c r="A415" s="75"/>
      <c r="B415" s="99"/>
      <c r="C415" s="99" t="s">
        <v>17</v>
      </c>
      <c r="D415" s="98"/>
      <c r="E415" s="81">
        <f t="shared" si="5"/>
        <v>0</v>
      </c>
      <c r="F415" s="104"/>
      <c r="G415" s="105"/>
      <c r="H415" s="38"/>
    </row>
    <row r="416" spans="1:8" s="2" customFormat="1" ht="12.75" x14ac:dyDescent="0.2">
      <c r="A416" s="75"/>
      <c r="B416" s="99" t="s">
        <v>51</v>
      </c>
      <c r="C416" s="99" t="s">
        <v>52</v>
      </c>
      <c r="D416" s="98"/>
      <c r="E416" s="81">
        <f t="shared" si="5"/>
        <v>0</v>
      </c>
      <c r="F416" s="104"/>
      <c r="G416" s="105"/>
      <c r="H416" s="38"/>
    </row>
    <row r="417" spans="1:8" s="2" customFormat="1" ht="12.75" x14ac:dyDescent="0.2">
      <c r="A417" s="75"/>
      <c r="B417" s="99"/>
      <c r="C417" s="99" t="s">
        <v>17</v>
      </c>
      <c r="D417" s="98"/>
      <c r="E417" s="81">
        <f t="shared" si="5"/>
        <v>0</v>
      </c>
      <c r="F417" s="104"/>
      <c r="G417" s="105"/>
      <c r="H417" s="38"/>
    </row>
    <row r="418" spans="1:8" s="2" customFormat="1" ht="13.5" thickBot="1" x14ac:dyDescent="0.25">
      <c r="A418" s="77"/>
      <c r="B418" s="100" t="s">
        <v>54</v>
      </c>
      <c r="C418" s="100" t="s">
        <v>17</v>
      </c>
      <c r="D418" s="100"/>
      <c r="E418" s="101">
        <f t="shared" si="5"/>
        <v>71.390999999999991</v>
      </c>
      <c r="F418" s="78">
        <v>1.0620000000000001</v>
      </c>
      <c r="G418" s="91">
        <v>70.328999999999994</v>
      </c>
      <c r="H418" s="67"/>
    </row>
    <row r="419" spans="1:8" s="2" customFormat="1" ht="12.75" x14ac:dyDescent="0.2">
      <c r="A419" s="68">
        <v>35</v>
      </c>
      <c r="B419" s="69" t="s">
        <v>89</v>
      </c>
      <c r="C419" s="70" t="s">
        <v>19</v>
      </c>
      <c r="D419" s="70"/>
      <c r="E419" s="71">
        <f t="shared" si="5"/>
        <v>1</v>
      </c>
      <c r="F419" s="72">
        <v>1</v>
      </c>
      <c r="G419" s="73"/>
      <c r="H419" s="70"/>
    </row>
    <row r="420" spans="1:8" s="2" customFormat="1" ht="12.75" x14ac:dyDescent="0.2">
      <c r="A420" s="75"/>
      <c r="B420" s="38"/>
      <c r="C420" s="38" t="s">
        <v>17</v>
      </c>
      <c r="D420" s="70"/>
      <c r="E420" s="71">
        <f t="shared" si="5"/>
        <v>1.0620000000000001</v>
      </c>
      <c r="F420" s="46">
        <f>F422+F424+F426+F428+F429</f>
        <v>1.0620000000000001</v>
      </c>
      <c r="G420" s="37"/>
      <c r="H420" s="38"/>
    </row>
    <row r="421" spans="1:8" s="2" customFormat="1" ht="12.75" x14ac:dyDescent="0.2">
      <c r="A421" s="75"/>
      <c r="B421" s="38" t="s">
        <v>43</v>
      </c>
      <c r="C421" s="38" t="s">
        <v>44</v>
      </c>
      <c r="D421" s="70"/>
      <c r="E421" s="71">
        <f t="shared" si="5"/>
        <v>0</v>
      </c>
      <c r="F421" s="46"/>
      <c r="G421" s="37"/>
      <c r="H421" s="38"/>
    </row>
    <row r="422" spans="1:8" s="2" customFormat="1" ht="12.75" x14ac:dyDescent="0.2">
      <c r="A422" s="75"/>
      <c r="B422" s="38"/>
      <c r="C422" s="38" t="s">
        <v>17</v>
      </c>
      <c r="D422" s="70"/>
      <c r="E422" s="71">
        <f t="shared" ref="E422:E485" si="8">F422+G422</f>
        <v>0</v>
      </c>
      <c r="F422" s="46"/>
      <c r="G422" s="37"/>
      <c r="H422" s="38"/>
    </row>
    <row r="423" spans="1:8" s="2" customFormat="1" ht="12.75" x14ac:dyDescent="0.2">
      <c r="A423" s="75"/>
      <c r="B423" s="38" t="s">
        <v>46</v>
      </c>
      <c r="C423" s="38" t="s">
        <v>47</v>
      </c>
      <c r="D423" s="70"/>
      <c r="E423" s="71">
        <f t="shared" si="8"/>
        <v>0</v>
      </c>
      <c r="F423" s="46"/>
      <c r="G423" s="37"/>
      <c r="H423" s="38"/>
    </row>
    <row r="424" spans="1:8" s="2" customFormat="1" ht="12.75" x14ac:dyDescent="0.2">
      <c r="A424" s="75"/>
      <c r="B424" s="38"/>
      <c r="C424" s="38" t="s">
        <v>17</v>
      </c>
      <c r="D424" s="70"/>
      <c r="E424" s="71">
        <f t="shared" si="8"/>
        <v>0</v>
      </c>
      <c r="F424" s="46"/>
      <c r="G424" s="37"/>
      <c r="H424" s="38"/>
    </row>
    <row r="425" spans="1:8" s="2" customFormat="1" ht="12.75" x14ac:dyDescent="0.2">
      <c r="A425" s="75"/>
      <c r="B425" s="38" t="s">
        <v>49</v>
      </c>
      <c r="C425" s="38" t="s">
        <v>47</v>
      </c>
      <c r="D425" s="70"/>
      <c r="E425" s="71">
        <f t="shared" si="8"/>
        <v>0</v>
      </c>
      <c r="F425" s="46"/>
      <c r="G425" s="37"/>
      <c r="H425" s="38"/>
    </row>
    <row r="426" spans="1:8" s="2" customFormat="1" ht="12.75" x14ac:dyDescent="0.2">
      <c r="A426" s="75"/>
      <c r="B426" s="38"/>
      <c r="C426" s="38" t="s">
        <v>17</v>
      </c>
      <c r="D426" s="70"/>
      <c r="E426" s="71">
        <f t="shared" si="8"/>
        <v>0</v>
      </c>
      <c r="F426" s="46"/>
      <c r="G426" s="37"/>
      <c r="H426" s="38"/>
    </row>
    <row r="427" spans="1:8" s="2" customFormat="1" ht="12.75" x14ac:dyDescent="0.2">
      <c r="A427" s="75"/>
      <c r="B427" s="38" t="s">
        <v>51</v>
      </c>
      <c r="C427" s="38" t="s">
        <v>52</v>
      </c>
      <c r="D427" s="70"/>
      <c r="E427" s="71">
        <f t="shared" si="8"/>
        <v>0</v>
      </c>
      <c r="F427" s="46"/>
      <c r="G427" s="37"/>
      <c r="H427" s="38"/>
    </row>
    <row r="428" spans="1:8" s="2" customFormat="1" ht="12.75" x14ac:dyDescent="0.2">
      <c r="A428" s="75"/>
      <c r="B428" s="38"/>
      <c r="C428" s="38" t="s">
        <v>17</v>
      </c>
      <c r="D428" s="70"/>
      <c r="E428" s="71">
        <f t="shared" si="8"/>
        <v>0</v>
      </c>
      <c r="F428" s="46"/>
      <c r="G428" s="37"/>
      <c r="H428" s="38"/>
    </row>
    <row r="429" spans="1:8" s="2" customFormat="1" ht="13.5" thickBot="1" x14ac:dyDescent="0.25">
      <c r="A429" s="77"/>
      <c r="B429" s="67" t="s">
        <v>54</v>
      </c>
      <c r="C429" s="67" t="s">
        <v>17</v>
      </c>
      <c r="D429" s="67"/>
      <c r="E429" s="64">
        <f t="shared" si="8"/>
        <v>1.0620000000000001</v>
      </c>
      <c r="F429" s="78">
        <v>1.0620000000000001</v>
      </c>
      <c r="G429" s="63"/>
      <c r="H429" s="67"/>
    </row>
    <row r="430" spans="1:8" s="2" customFormat="1" ht="12.75" x14ac:dyDescent="0.2">
      <c r="A430" s="68">
        <v>36</v>
      </c>
      <c r="B430" s="69" t="s">
        <v>90</v>
      </c>
      <c r="C430" s="70" t="s">
        <v>19</v>
      </c>
      <c r="D430" s="70"/>
      <c r="E430" s="71">
        <f t="shared" si="8"/>
        <v>1</v>
      </c>
      <c r="F430" s="72">
        <v>1</v>
      </c>
      <c r="G430" s="73"/>
      <c r="H430" s="70"/>
    </row>
    <row r="431" spans="1:8" s="2" customFormat="1" ht="12.75" x14ac:dyDescent="0.2">
      <c r="A431" s="75"/>
      <c r="B431" s="38"/>
      <c r="C431" s="38" t="s">
        <v>17</v>
      </c>
      <c r="D431" s="70"/>
      <c r="E431" s="71">
        <f t="shared" si="8"/>
        <v>1.28</v>
      </c>
      <c r="F431" s="46">
        <f>F433+F435+F437+F439+F440</f>
        <v>1.28</v>
      </c>
      <c r="G431" s="37"/>
      <c r="H431" s="38"/>
    </row>
    <row r="432" spans="1:8" s="2" customFormat="1" ht="12.75" x14ac:dyDescent="0.2">
      <c r="A432" s="75"/>
      <c r="B432" s="38" t="s">
        <v>43</v>
      </c>
      <c r="C432" s="38" t="s">
        <v>44</v>
      </c>
      <c r="D432" s="70"/>
      <c r="E432" s="71">
        <f t="shared" si="8"/>
        <v>0</v>
      </c>
      <c r="F432" s="46"/>
      <c r="G432" s="37"/>
      <c r="H432" s="38"/>
    </row>
    <row r="433" spans="1:8" s="2" customFormat="1" ht="12.75" x14ac:dyDescent="0.2">
      <c r="A433" s="75"/>
      <c r="B433" s="38"/>
      <c r="C433" s="38" t="s">
        <v>17</v>
      </c>
      <c r="D433" s="70"/>
      <c r="E433" s="71">
        <f t="shared" si="8"/>
        <v>0</v>
      </c>
      <c r="F433" s="46"/>
      <c r="G433" s="37"/>
      <c r="H433" s="38"/>
    </row>
    <row r="434" spans="1:8" s="2" customFormat="1" ht="12.75" x14ac:dyDescent="0.2">
      <c r="A434" s="75"/>
      <c r="B434" s="38" t="s">
        <v>46</v>
      </c>
      <c r="C434" s="38" t="s">
        <v>47</v>
      </c>
      <c r="D434" s="70"/>
      <c r="E434" s="71">
        <f t="shared" si="8"/>
        <v>0</v>
      </c>
      <c r="F434" s="46"/>
      <c r="G434" s="37"/>
      <c r="H434" s="38"/>
    </row>
    <row r="435" spans="1:8" s="2" customFormat="1" ht="12.75" x14ac:dyDescent="0.2">
      <c r="A435" s="75"/>
      <c r="B435" s="38"/>
      <c r="C435" s="38" t="s">
        <v>17</v>
      </c>
      <c r="D435" s="70"/>
      <c r="E435" s="71">
        <f t="shared" si="8"/>
        <v>0</v>
      </c>
      <c r="F435" s="46"/>
      <c r="G435" s="37"/>
      <c r="H435" s="38"/>
    </row>
    <row r="436" spans="1:8" s="2" customFormat="1" ht="12.75" x14ac:dyDescent="0.2">
      <c r="A436" s="75"/>
      <c r="B436" s="38" t="s">
        <v>49</v>
      </c>
      <c r="C436" s="38" t="s">
        <v>47</v>
      </c>
      <c r="D436" s="70"/>
      <c r="E436" s="71">
        <f t="shared" si="8"/>
        <v>0</v>
      </c>
      <c r="F436" s="46"/>
      <c r="G436" s="37"/>
      <c r="H436" s="38"/>
    </row>
    <row r="437" spans="1:8" s="2" customFormat="1" ht="12.75" x14ac:dyDescent="0.2">
      <c r="A437" s="75"/>
      <c r="B437" s="38"/>
      <c r="C437" s="38" t="s">
        <v>17</v>
      </c>
      <c r="D437" s="70"/>
      <c r="E437" s="71">
        <f t="shared" si="8"/>
        <v>0</v>
      </c>
      <c r="F437" s="46"/>
      <c r="G437" s="37"/>
      <c r="H437" s="38"/>
    </row>
    <row r="438" spans="1:8" s="2" customFormat="1" ht="12.75" x14ac:dyDescent="0.2">
      <c r="A438" s="75"/>
      <c r="B438" s="38" t="s">
        <v>51</v>
      </c>
      <c r="C438" s="38" t="s">
        <v>52</v>
      </c>
      <c r="D438" s="70"/>
      <c r="E438" s="71">
        <f t="shared" si="8"/>
        <v>0</v>
      </c>
      <c r="F438" s="46"/>
      <c r="G438" s="37"/>
      <c r="H438" s="38"/>
    </row>
    <row r="439" spans="1:8" s="2" customFormat="1" ht="12.75" x14ac:dyDescent="0.2">
      <c r="A439" s="75"/>
      <c r="B439" s="38"/>
      <c r="C439" s="38" t="s">
        <v>17</v>
      </c>
      <c r="D439" s="70"/>
      <c r="E439" s="71">
        <f t="shared" si="8"/>
        <v>0</v>
      </c>
      <c r="F439" s="46"/>
      <c r="G439" s="37"/>
      <c r="H439" s="38"/>
    </row>
    <row r="440" spans="1:8" s="2" customFormat="1" ht="13.5" thickBot="1" x14ac:dyDescent="0.25">
      <c r="A440" s="77"/>
      <c r="B440" s="67" t="s">
        <v>54</v>
      </c>
      <c r="C440" s="67" t="s">
        <v>17</v>
      </c>
      <c r="D440" s="67"/>
      <c r="E440" s="64">
        <f t="shared" si="8"/>
        <v>1.28</v>
      </c>
      <c r="F440" s="78">
        <v>1.28</v>
      </c>
      <c r="G440" s="63"/>
      <c r="H440" s="67"/>
    </row>
    <row r="441" spans="1:8" s="2" customFormat="1" ht="12.75" x14ac:dyDescent="0.2">
      <c r="A441" s="68">
        <v>37</v>
      </c>
      <c r="B441" s="38" t="s">
        <v>91</v>
      </c>
      <c r="C441" s="38" t="s">
        <v>19</v>
      </c>
      <c r="D441" s="38"/>
      <c r="E441" s="39">
        <f t="shared" si="8"/>
        <v>1</v>
      </c>
      <c r="F441" s="46">
        <v>1</v>
      </c>
      <c r="G441" s="84"/>
      <c r="H441" s="38"/>
    </row>
    <row r="442" spans="1:8" s="2" customFormat="1" ht="12.75" x14ac:dyDescent="0.2">
      <c r="A442" s="75"/>
      <c r="B442" s="38"/>
      <c r="C442" s="38" t="s">
        <v>17</v>
      </c>
      <c r="D442" s="38"/>
      <c r="E442" s="39">
        <f t="shared" si="8"/>
        <v>17.736000000000001</v>
      </c>
      <c r="F442" s="46">
        <f>F444+F446+F448+F450+F451</f>
        <v>17.736000000000001</v>
      </c>
      <c r="G442" s="84"/>
      <c r="H442" s="38"/>
    </row>
    <row r="443" spans="1:8" s="2" customFormat="1" ht="12.75" x14ac:dyDescent="0.2">
      <c r="A443" s="75"/>
      <c r="B443" s="38" t="s">
        <v>43</v>
      </c>
      <c r="C443" s="38" t="s">
        <v>44</v>
      </c>
      <c r="D443" s="38"/>
      <c r="E443" s="39">
        <f t="shared" si="8"/>
        <v>0</v>
      </c>
      <c r="F443" s="46"/>
      <c r="G443" s="84"/>
      <c r="H443" s="38"/>
    </row>
    <row r="444" spans="1:8" s="2" customFormat="1" ht="12.75" x14ac:dyDescent="0.2">
      <c r="A444" s="75"/>
      <c r="B444" s="38"/>
      <c r="C444" s="38" t="s">
        <v>17</v>
      </c>
      <c r="D444" s="38"/>
      <c r="E444" s="39">
        <f t="shared" si="8"/>
        <v>0</v>
      </c>
      <c r="F444" s="46"/>
      <c r="G444" s="84"/>
      <c r="H444" s="38"/>
    </row>
    <row r="445" spans="1:8" s="2" customFormat="1" ht="12.75" x14ac:dyDescent="0.2">
      <c r="A445" s="75"/>
      <c r="B445" s="38" t="s">
        <v>46</v>
      </c>
      <c r="C445" s="38" t="s">
        <v>47</v>
      </c>
      <c r="D445" s="38"/>
      <c r="E445" s="39">
        <f t="shared" si="8"/>
        <v>0</v>
      </c>
      <c r="F445" s="46"/>
      <c r="G445" s="84"/>
      <c r="H445" s="38"/>
    </row>
    <row r="446" spans="1:8" s="2" customFormat="1" ht="12.75" x14ac:dyDescent="0.2">
      <c r="A446" s="75"/>
      <c r="B446" s="38"/>
      <c r="C446" s="38" t="s">
        <v>17</v>
      </c>
      <c r="D446" s="38"/>
      <c r="E446" s="39">
        <f t="shared" si="8"/>
        <v>0</v>
      </c>
      <c r="F446" s="46"/>
      <c r="G446" s="84"/>
      <c r="H446" s="38"/>
    </row>
    <row r="447" spans="1:8" s="2" customFormat="1" ht="12.75" x14ac:dyDescent="0.2">
      <c r="A447" s="75"/>
      <c r="B447" s="38" t="s">
        <v>49</v>
      </c>
      <c r="C447" s="38" t="s">
        <v>47</v>
      </c>
      <c r="D447" s="38"/>
      <c r="E447" s="39">
        <f t="shared" si="8"/>
        <v>0</v>
      </c>
      <c r="F447" s="46"/>
      <c r="G447" s="84"/>
      <c r="H447" s="38"/>
    </row>
    <row r="448" spans="1:8" s="2" customFormat="1" ht="12.75" x14ac:dyDescent="0.2">
      <c r="A448" s="75"/>
      <c r="B448" s="38"/>
      <c r="C448" s="38" t="s">
        <v>17</v>
      </c>
      <c r="D448" s="38"/>
      <c r="E448" s="39">
        <f t="shared" si="8"/>
        <v>0</v>
      </c>
      <c r="F448" s="46"/>
      <c r="G448" s="84"/>
      <c r="H448" s="38"/>
    </row>
    <row r="449" spans="1:8" s="2" customFormat="1" ht="12.75" x14ac:dyDescent="0.2">
      <c r="A449" s="75"/>
      <c r="B449" s="38" t="s">
        <v>51</v>
      </c>
      <c r="C449" s="38" t="s">
        <v>52</v>
      </c>
      <c r="D449" s="38"/>
      <c r="E449" s="39">
        <f t="shared" si="8"/>
        <v>0</v>
      </c>
      <c r="F449" s="46"/>
      <c r="G449" s="84"/>
      <c r="H449" s="38"/>
    </row>
    <row r="450" spans="1:8" s="2" customFormat="1" ht="12.75" x14ac:dyDescent="0.2">
      <c r="A450" s="75"/>
      <c r="B450" s="38"/>
      <c r="C450" s="38" t="s">
        <v>17</v>
      </c>
      <c r="D450" s="38"/>
      <c r="E450" s="39">
        <f t="shared" si="8"/>
        <v>0</v>
      </c>
      <c r="F450" s="46"/>
      <c r="G450" s="84"/>
      <c r="H450" s="38"/>
    </row>
    <row r="451" spans="1:8" s="2" customFormat="1" ht="13.5" thickBot="1" x14ac:dyDescent="0.25">
      <c r="A451" s="77"/>
      <c r="B451" s="67" t="s">
        <v>54</v>
      </c>
      <c r="C451" s="67" t="s">
        <v>17</v>
      </c>
      <c r="D451" s="67"/>
      <c r="E451" s="64">
        <f t="shared" si="8"/>
        <v>17.736000000000001</v>
      </c>
      <c r="F451" s="78">
        <v>17.736000000000001</v>
      </c>
      <c r="G451" s="91"/>
      <c r="H451" s="67"/>
    </row>
    <row r="452" spans="1:8" s="2" customFormat="1" ht="12.75" x14ac:dyDescent="0.2">
      <c r="A452" s="68">
        <v>38</v>
      </c>
      <c r="B452" s="97" t="s">
        <v>92</v>
      </c>
      <c r="C452" s="98" t="s">
        <v>19</v>
      </c>
      <c r="D452" s="98"/>
      <c r="E452" s="81">
        <f t="shared" si="8"/>
        <v>1</v>
      </c>
      <c r="F452" s="72">
        <v>1</v>
      </c>
      <c r="G452" s="80"/>
      <c r="H452" s="70"/>
    </row>
    <row r="453" spans="1:8" s="2" customFormat="1" ht="12.75" x14ac:dyDescent="0.2">
      <c r="A453" s="75"/>
      <c r="B453" s="99"/>
      <c r="C453" s="99" t="s">
        <v>17</v>
      </c>
      <c r="D453" s="98"/>
      <c r="E453" s="81">
        <f t="shared" si="8"/>
        <v>55.661000000000001</v>
      </c>
      <c r="F453" s="46">
        <f>F455+F457+F459+F461+F462</f>
        <v>55.661000000000001</v>
      </c>
      <c r="G453" s="84">
        <v>0</v>
      </c>
      <c r="H453" s="38"/>
    </row>
    <row r="454" spans="1:8" s="2" customFormat="1" ht="12.75" x14ac:dyDescent="0.2">
      <c r="A454" s="75"/>
      <c r="B454" s="99" t="s">
        <v>43</v>
      </c>
      <c r="C454" s="99" t="s">
        <v>44</v>
      </c>
      <c r="D454" s="98"/>
      <c r="E454" s="81">
        <f t="shared" si="8"/>
        <v>0</v>
      </c>
      <c r="F454" s="46"/>
      <c r="G454" s="84"/>
      <c r="H454" s="38"/>
    </row>
    <row r="455" spans="1:8" s="2" customFormat="1" ht="12.75" x14ac:dyDescent="0.2">
      <c r="A455" s="75"/>
      <c r="B455" s="99"/>
      <c r="C455" s="99" t="s">
        <v>17</v>
      </c>
      <c r="D455" s="98"/>
      <c r="E455" s="81">
        <f t="shared" si="8"/>
        <v>0</v>
      </c>
      <c r="F455" s="46"/>
      <c r="G455" s="84"/>
      <c r="H455" s="38"/>
    </row>
    <row r="456" spans="1:8" s="2" customFormat="1" ht="12.75" x14ac:dyDescent="0.2">
      <c r="A456" s="75"/>
      <c r="B456" s="99" t="s">
        <v>46</v>
      </c>
      <c r="C456" s="99" t="s">
        <v>47</v>
      </c>
      <c r="D456" s="98"/>
      <c r="E456" s="81">
        <f t="shared" si="8"/>
        <v>0</v>
      </c>
      <c r="F456" s="46"/>
      <c r="G456" s="84"/>
      <c r="H456" s="38"/>
    </row>
    <row r="457" spans="1:8" s="2" customFormat="1" ht="12.75" x14ac:dyDescent="0.2">
      <c r="A457" s="75"/>
      <c r="B457" s="99"/>
      <c r="C457" s="99" t="s">
        <v>17</v>
      </c>
      <c r="D457" s="98"/>
      <c r="E457" s="81">
        <f t="shared" si="8"/>
        <v>0</v>
      </c>
      <c r="F457" s="46"/>
      <c r="G457" s="84"/>
      <c r="H457" s="38"/>
    </row>
    <row r="458" spans="1:8" s="2" customFormat="1" ht="12.75" x14ac:dyDescent="0.2">
      <c r="A458" s="75"/>
      <c r="B458" s="99" t="s">
        <v>49</v>
      </c>
      <c r="C458" s="99" t="s">
        <v>47</v>
      </c>
      <c r="D458" s="98"/>
      <c r="E458" s="81">
        <f t="shared" si="8"/>
        <v>0</v>
      </c>
      <c r="F458" s="46"/>
      <c r="G458" s="84"/>
      <c r="H458" s="38"/>
    </row>
    <row r="459" spans="1:8" s="2" customFormat="1" ht="12.75" x14ac:dyDescent="0.2">
      <c r="A459" s="75"/>
      <c r="B459" s="99"/>
      <c r="C459" s="99" t="s">
        <v>17</v>
      </c>
      <c r="D459" s="98"/>
      <c r="E459" s="81">
        <f t="shared" si="8"/>
        <v>0</v>
      </c>
      <c r="F459" s="46"/>
      <c r="G459" s="84"/>
      <c r="H459" s="38"/>
    </row>
    <row r="460" spans="1:8" s="2" customFormat="1" ht="12.75" x14ac:dyDescent="0.2">
      <c r="A460" s="75"/>
      <c r="B460" s="99" t="s">
        <v>51</v>
      </c>
      <c r="C460" s="99" t="s">
        <v>52</v>
      </c>
      <c r="D460" s="98"/>
      <c r="E460" s="81">
        <f t="shared" si="8"/>
        <v>0</v>
      </c>
      <c r="F460" s="46"/>
      <c r="G460" s="84"/>
      <c r="H460" s="38"/>
    </row>
    <row r="461" spans="1:8" s="2" customFormat="1" ht="12.75" x14ac:dyDescent="0.2">
      <c r="A461" s="75"/>
      <c r="B461" s="99"/>
      <c r="C461" s="99" t="s">
        <v>17</v>
      </c>
      <c r="D461" s="98"/>
      <c r="E461" s="81">
        <f t="shared" si="8"/>
        <v>0</v>
      </c>
      <c r="F461" s="46"/>
      <c r="G461" s="84"/>
      <c r="H461" s="38"/>
    </row>
    <row r="462" spans="1:8" s="2" customFormat="1" ht="13.5" thickBot="1" x14ac:dyDescent="0.25">
      <c r="A462" s="77"/>
      <c r="B462" s="100" t="s">
        <v>54</v>
      </c>
      <c r="C462" s="100" t="s">
        <v>17</v>
      </c>
      <c r="D462" s="100"/>
      <c r="E462" s="101">
        <f t="shared" si="8"/>
        <v>55.661000000000001</v>
      </c>
      <c r="F462" s="78">
        <v>55.661000000000001</v>
      </c>
      <c r="G462" s="91"/>
      <c r="H462" s="67"/>
    </row>
    <row r="463" spans="1:8" s="2" customFormat="1" ht="12.75" x14ac:dyDescent="0.2">
      <c r="A463" s="68">
        <v>39</v>
      </c>
      <c r="B463" s="97" t="s">
        <v>93</v>
      </c>
      <c r="C463" s="98" t="s">
        <v>19</v>
      </c>
      <c r="D463" s="98"/>
      <c r="E463" s="81">
        <f t="shared" si="8"/>
        <v>1</v>
      </c>
      <c r="F463" s="72">
        <v>1</v>
      </c>
      <c r="G463" s="80"/>
      <c r="H463" s="70"/>
    </row>
    <row r="464" spans="1:8" s="2" customFormat="1" ht="12.75" x14ac:dyDescent="0.2">
      <c r="A464" s="75"/>
      <c r="B464" s="99"/>
      <c r="C464" s="99" t="s">
        <v>17</v>
      </c>
      <c r="D464" s="98"/>
      <c r="E464" s="81">
        <f t="shared" si="8"/>
        <v>55.661000000000001</v>
      </c>
      <c r="F464" s="46">
        <f>F466+F468+F470+F472+F473</f>
        <v>55.661000000000001</v>
      </c>
      <c r="G464" s="84">
        <v>0</v>
      </c>
      <c r="H464" s="38"/>
    </row>
    <row r="465" spans="1:8" s="2" customFormat="1" ht="12.75" x14ac:dyDescent="0.2">
      <c r="A465" s="75"/>
      <c r="B465" s="99" t="s">
        <v>43</v>
      </c>
      <c r="C465" s="99" t="s">
        <v>44</v>
      </c>
      <c r="D465" s="98"/>
      <c r="E465" s="81">
        <f t="shared" si="8"/>
        <v>0</v>
      </c>
      <c r="F465" s="46"/>
      <c r="G465" s="84"/>
      <c r="H465" s="38"/>
    </row>
    <row r="466" spans="1:8" s="2" customFormat="1" ht="12.75" x14ac:dyDescent="0.2">
      <c r="A466" s="75"/>
      <c r="B466" s="99"/>
      <c r="C466" s="99" t="s">
        <v>17</v>
      </c>
      <c r="D466" s="98"/>
      <c r="E466" s="81">
        <f t="shared" si="8"/>
        <v>0</v>
      </c>
      <c r="F466" s="46"/>
      <c r="G466" s="84"/>
      <c r="H466" s="38"/>
    </row>
    <row r="467" spans="1:8" s="2" customFormat="1" ht="12.75" x14ac:dyDescent="0.2">
      <c r="A467" s="75"/>
      <c r="B467" s="99" t="s">
        <v>46</v>
      </c>
      <c r="C467" s="99" t="s">
        <v>47</v>
      </c>
      <c r="D467" s="98"/>
      <c r="E467" s="81">
        <f t="shared" si="8"/>
        <v>0</v>
      </c>
      <c r="F467" s="46"/>
      <c r="G467" s="84"/>
      <c r="H467" s="38"/>
    </row>
    <row r="468" spans="1:8" s="2" customFormat="1" ht="12.75" x14ac:dyDescent="0.2">
      <c r="A468" s="75"/>
      <c r="B468" s="99"/>
      <c r="C468" s="99" t="s">
        <v>17</v>
      </c>
      <c r="D468" s="98"/>
      <c r="E468" s="81">
        <f t="shared" si="8"/>
        <v>0</v>
      </c>
      <c r="F468" s="46"/>
      <c r="G468" s="84"/>
      <c r="H468" s="38"/>
    </row>
    <row r="469" spans="1:8" s="2" customFormat="1" ht="12.75" x14ac:dyDescent="0.2">
      <c r="A469" s="75"/>
      <c r="B469" s="99" t="s">
        <v>49</v>
      </c>
      <c r="C469" s="99" t="s">
        <v>47</v>
      </c>
      <c r="D469" s="98"/>
      <c r="E469" s="81">
        <f t="shared" si="8"/>
        <v>0</v>
      </c>
      <c r="F469" s="46"/>
      <c r="G469" s="84"/>
      <c r="H469" s="38"/>
    </row>
    <row r="470" spans="1:8" s="2" customFormat="1" ht="12.75" x14ac:dyDescent="0.2">
      <c r="A470" s="75"/>
      <c r="B470" s="99"/>
      <c r="C470" s="99" t="s">
        <v>17</v>
      </c>
      <c r="D470" s="98"/>
      <c r="E470" s="81">
        <f t="shared" si="8"/>
        <v>0</v>
      </c>
      <c r="F470" s="46"/>
      <c r="G470" s="84"/>
      <c r="H470" s="38"/>
    </row>
    <row r="471" spans="1:8" s="2" customFormat="1" ht="12.75" x14ac:dyDescent="0.2">
      <c r="A471" s="75"/>
      <c r="B471" s="99" t="s">
        <v>51</v>
      </c>
      <c r="C471" s="99" t="s">
        <v>52</v>
      </c>
      <c r="D471" s="98"/>
      <c r="E471" s="81">
        <f t="shared" si="8"/>
        <v>0</v>
      </c>
      <c r="F471" s="46"/>
      <c r="G471" s="84"/>
      <c r="H471" s="38"/>
    </row>
    <row r="472" spans="1:8" s="2" customFormat="1" ht="12.75" x14ac:dyDescent="0.2">
      <c r="A472" s="75"/>
      <c r="B472" s="99"/>
      <c r="C472" s="99" t="s">
        <v>17</v>
      </c>
      <c r="D472" s="98"/>
      <c r="E472" s="81">
        <f t="shared" si="8"/>
        <v>0</v>
      </c>
      <c r="F472" s="46"/>
      <c r="G472" s="84"/>
      <c r="H472" s="38"/>
    </row>
    <row r="473" spans="1:8" s="2" customFormat="1" ht="13.5" thickBot="1" x14ac:dyDescent="0.25">
      <c r="A473" s="77"/>
      <c r="B473" s="100" t="s">
        <v>54</v>
      </c>
      <c r="C473" s="100" t="s">
        <v>17</v>
      </c>
      <c r="D473" s="100"/>
      <c r="E473" s="101">
        <f t="shared" si="8"/>
        <v>55.661000000000001</v>
      </c>
      <c r="F473" s="78">
        <v>55.661000000000001</v>
      </c>
      <c r="G473" s="91"/>
      <c r="H473" s="67"/>
    </row>
    <row r="474" spans="1:8" s="2" customFormat="1" ht="12.75" x14ac:dyDescent="0.2">
      <c r="A474" s="68">
        <v>40</v>
      </c>
      <c r="B474" s="97" t="s">
        <v>94</v>
      </c>
      <c r="C474" s="98" t="s">
        <v>19</v>
      </c>
      <c r="D474" s="98"/>
      <c r="E474" s="81">
        <f t="shared" si="8"/>
        <v>1</v>
      </c>
      <c r="F474" s="72">
        <v>1</v>
      </c>
      <c r="G474" s="80"/>
      <c r="H474" s="70"/>
    </row>
    <row r="475" spans="1:8" s="2" customFormat="1" ht="12.75" x14ac:dyDescent="0.2">
      <c r="A475" s="75"/>
      <c r="B475" s="99"/>
      <c r="C475" s="99" t="s">
        <v>17</v>
      </c>
      <c r="D475" s="98"/>
      <c r="E475" s="81">
        <f t="shared" si="8"/>
        <v>255.465</v>
      </c>
      <c r="F475" s="46">
        <f>F477+F479+F481+F483+F484</f>
        <v>2.6429999999999998</v>
      </c>
      <c r="G475" s="84">
        <v>252.822</v>
      </c>
      <c r="H475" s="38"/>
    </row>
    <row r="476" spans="1:8" s="2" customFormat="1" ht="12.75" x14ac:dyDescent="0.2">
      <c r="A476" s="75"/>
      <c r="B476" s="99" t="s">
        <v>43</v>
      </c>
      <c r="C476" s="99" t="s">
        <v>44</v>
      </c>
      <c r="D476" s="98"/>
      <c r="E476" s="81">
        <f t="shared" si="8"/>
        <v>0</v>
      </c>
      <c r="F476" s="46"/>
      <c r="G476" s="84"/>
      <c r="H476" s="38"/>
    </row>
    <row r="477" spans="1:8" s="2" customFormat="1" ht="12.75" x14ac:dyDescent="0.2">
      <c r="A477" s="75"/>
      <c r="B477" s="99"/>
      <c r="C477" s="99" t="s">
        <v>17</v>
      </c>
      <c r="D477" s="98"/>
      <c r="E477" s="81">
        <f t="shared" si="8"/>
        <v>0</v>
      </c>
      <c r="F477" s="46"/>
      <c r="G477" s="84"/>
      <c r="H477" s="38"/>
    </row>
    <row r="478" spans="1:8" s="2" customFormat="1" ht="12.75" x14ac:dyDescent="0.2">
      <c r="A478" s="75"/>
      <c r="B478" s="99" t="s">
        <v>46</v>
      </c>
      <c r="C478" s="99" t="s">
        <v>47</v>
      </c>
      <c r="D478" s="98"/>
      <c r="E478" s="81">
        <f t="shared" si="8"/>
        <v>0</v>
      </c>
      <c r="F478" s="46"/>
      <c r="G478" s="84"/>
      <c r="H478" s="38"/>
    </row>
    <row r="479" spans="1:8" s="2" customFormat="1" ht="12.75" x14ac:dyDescent="0.2">
      <c r="A479" s="75"/>
      <c r="B479" s="99"/>
      <c r="C479" s="99" t="s">
        <v>17</v>
      </c>
      <c r="D479" s="98"/>
      <c r="E479" s="81">
        <f t="shared" si="8"/>
        <v>0</v>
      </c>
      <c r="F479" s="46"/>
      <c r="G479" s="84"/>
      <c r="H479" s="38"/>
    </row>
    <row r="480" spans="1:8" s="2" customFormat="1" ht="12.75" x14ac:dyDescent="0.2">
      <c r="A480" s="75"/>
      <c r="B480" s="99" t="s">
        <v>49</v>
      </c>
      <c r="C480" s="99" t="s">
        <v>47</v>
      </c>
      <c r="D480" s="98"/>
      <c r="E480" s="81">
        <f t="shared" si="8"/>
        <v>0</v>
      </c>
      <c r="F480" s="46"/>
      <c r="G480" s="84"/>
      <c r="H480" s="38"/>
    </row>
    <row r="481" spans="1:8" s="2" customFormat="1" ht="12.75" x14ac:dyDescent="0.2">
      <c r="A481" s="75"/>
      <c r="B481" s="99"/>
      <c r="C481" s="99" t="s">
        <v>17</v>
      </c>
      <c r="D481" s="98"/>
      <c r="E481" s="81">
        <f t="shared" si="8"/>
        <v>0</v>
      </c>
      <c r="F481" s="46"/>
      <c r="G481" s="84"/>
      <c r="H481" s="38"/>
    </row>
    <row r="482" spans="1:8" s="2" customFormat="1" ht="12.75" x14ac:dyDescent="0.2">
      <c r="A482" s="75"/>
      <c r="B482" s="99" t="s">
        <v>51</v>
      </c>
      <c r="C482" s="99" t="s">
        <v>52</v>
      </c>
      <c r="D482" s="98"/>
      <c r="E482" s="81">
        <f t="shared" si="8"/>
        <v>0</v>
      </c>
      <c r="F482" s="46"/>
      <c r="G482" s="84"/>
      <c r="H482" s="38"/>
    </row>
    <row r="483" spans="1:8" s="2" customFormat="1" ht="12.75" x14ac:dyDescent="0.2">
      <c r="A483" s="75"/>
      <c r="B483" s="99"/>
      <c r="C483" s="99" t="s">
        <v>17</v>
      </c>
      <c r="D483" s="98"/>
      <c r="E483" s="81">
        <f t="shared" si="8"/>
        <v>0</v>
      </c>
      <c r="F483" s="46"/>
      <c r="G483" s="84"/>
      <c r="H483" s="38"/>
    </row>
    <row r="484" spans="1:8" s="2" customFormat="1" ht="13.5" thickBot="1" x14ac:dyDescent="0.25">
      <c r="A484" s="77"/>
      <c r="B484" s="100" t="s">
        <v>54</v>
      </c>
      <c r="C484" s="100" t="s">
        <v>17</v>
      </c>
      <c r="D484" s="100"/>
      <c r="E484" s="101">
        <f t="shared" si="8"/>
        <v>255.465</v>
      </c>
      <c r="F484" s="78">
        <f>1.581+1.062</f>
        <v>2.6429999999999998</v>
      </c>
      <c r="G484" s="91">
        <v>252.822</v>
      </c>
      <c r="H484" s="67"/>
    </row>
    <row r="485" spans="1:8" s="2" customFormat="1" ht="12.75" x14ac:dyDescent="0.2">
      <c r="A485" s="68">
        <v>41</v>
      </c>
      <c r="B485" s="97" t="s">
        <v>95</v>
      </c>
      <c r="C485" s="98" t="s">
        <v>19</v>
      </c>
      <c r="D485" s="98"/>
      <c r="E485" s="81">
        <f t="shared" si="8"/>
        <v>1</v>
      </c>
      <c r="F485" s="72">
        <v>1</v>
      </c>
      <c r="G485" s="80"/>
      <c r="H485" s="70"/>
    </row>
    <row r="486" spans="1:8" s="2" customFormat="1" ht="12.75" x14ac:dyDescent="0.2">
      <c r="A486" s="75"/>
      <c r="B486" s="99"/>
      <c r="C486" s="99" t="s">
        <v>17</v>
      </c>
      <c r="D486" s="98"/>
      <c r="E486" s="81">
        <f t="shared" ref="E486:E638" si="9">F486+G486</f>
        <v>6.5020000000000007</v>
      </c>
      <c r="F486" s="46">
        <f>F488+F490+F492+F494+F495</f>
        <v>6.5020000000000007</v>
      </c>
      <c r="G486" s="84"/>
      <c r="H486" s="38"/>
    </row>
    <row r="487" spans="1:8" s="2" customFormat="1" ht="12.75" x14ac:dyDescent="0.2">
      <c r="A487" s="75"/>
      <c r="B487" s="99" t="s">
        <v>43</v>
      </c>
      <c r="C487" s="99" t="s">
        <v>44</v>
      </c>
      <c r="D487" s="98"/>
      <c r="E487" s="81">
        <f t="shared" si="9"/>
        <v>0</v>
      </c>
      <c r="F487" s="46"/>
      <c r="G487" s="84"/>
      <c r="H487" s="38"/>
    </row>
    <row r="488" spans="1:8" s="2" customFormat="1" ht="12.75" x14ac:dyDescent="0.2">
      <c r="A488" s="75"/>
      <c r="B488" s="99"/>
      <c r="C488" s="99" t="s">
        <v>17</v>
      </c>
      <c r="D488" s="98"/>
      <c r="E488" s="81">
        <f t="shared" si="9"/>
        <v>0</v>
      </c>
      <c r="F488" s="46"/>
      <c r="G488" s="84"/>
      <c r="H488" s="38"/>
    </row>
    <row r="489" spans="1:8" s="2" customFormat="1" ht="12.75" x14ac:dyDescent="0.2">
      <c r="A489" s="75"/>
      <c r="B489" s="99" t="s">
        <v>46</v>
      </c>
      <c r="C489" s="99" t="s">
        <v>47</v>
      </c>
      <c r="D489" s="98"/>
      <c r="E489" s="81">
        <f t="shared" si="9"/>
        <v>0</v>
      </c>
      <c r="F489" s="46"/>
      <c r="G489" s="84"/>
      <c r="H489" s="38"/>
    </row>
    <row r="490" spans="1:8" s="2" customFormat="1" ht="12.75" x14ac:dyDescent="0.2">
      <c r="A490" s="75"/>
      <c r="B490" s="99"/>
      <c r="C490" s="99" t="s">
        <v>17</v>
      </c>
      <c r="D490" s="98"/>
      <c r="E490" s="81">
        <f t="shared" si="9"/>
        <v>0</v>
      </c>
      <c r="F490" s="46"/>
      <c r="G490" s="84"/>
      <c r="H490" s="38"/>
    </row>
    <row r="491" spans="1:8" s="2" customFormat="1" ht="12.75" x14ac:dyDescent="0.2">
      <c r="A491" s="75"/>
      <c r="B491" s="99" t="s">
        <v>49</v>
      </c>
      <c r="C491" s="99" t="s">
        <v>47</v>
      </c>
      <c r="D491" s="98"/>
      <c r="E491" s="81">
        <f t="shared" si="9"/>
        <v>0</v>
      </c>
      <c r="F491" s="46"/>
      <c r="G491" s="84"/>
      <c r="H491" s="38"/>
    </row>
    <row r="492" spans="1:8" s="2" customFormat="1" ht="12.75" x14ac:dyDescent="0.2">
      <c r="A492" s="75"/>
      <c r="B492" s="99"/>
      <c r="C492" s="99" t="s">
        <v>17</v>
      </c>
      <c r="D492" s="98"/>
      <c r="E492" s="81">
        <f t="shared" si="9"/>
        <v>0</v>
      </c>
      <c r="F492" s="46"/>
      <c r="G492" s="84"/>
      <c r="H492" s="38"/>
    </row>
    <row r="493" spans="1:8" s="2" customFormat="1" ht="12.75" x14ac:dyDescent="0.2">
      <c r="A493" s="75"/>
      <c r="B493" s="99" t="s">
        <v>51</v>
      </c>
      <c r="C493" s="99" t="s">
        <v>52</v>
      </c>
      <c r="D493" s="98"/>
      <c r="E493" s="81">
        <f t="shared" si="9"/>
        <v>0</v>
      </c>
      <c r="F493" s="46"/>
      <c r="G493" s="84"/>
      <c r="H493" s="38"/>
    </row>
    <row r="494" spans="1:8" s="2" customFormat="1" ht="12.75" x14ac:dyDescent="0.2">
      <c r="A494" s="75"/>
      <c r="B494" s="99"/>
      <c r="C494" s="99" t="s">
        <v>17</v>
      </c>
      <c r="D494" s="98"/>
      <c r="E494" s="81">
        <f t="shared" si="9"/>
        <v>0</v>
      </c>
      <c r="F494" s="46"/>
      <c r="G494" s="84"/>
      <c r="H494" s="38"/>
    </row>
    <row r="495" spans="1:8" s="2" customFormat="1" ht="13.5" thickBot="1" x14ac:dyDescent="0.25">
      <c r="A495" s="77"/>
      <c r="B495" s="100" t="s">
        <v>54</v>
      </c>
      <c r="C495" s="100" t="s">
        <v>17</v>
      </c>
      <c r="D495" s="100"/>
      <c r="E495" s="101">
        <f t="shared" si="9"/>
        <v>6.5020000000000007</v>
      </c>
      <c r="F495" s="78">
        <f>4.921+1.581</f>
        <v>6.5020000000000007</v>
      </c>
      <c r="G495" s="91"/>
      <c r="H495" s="67"/>
    </row>
    <row r="496" spans="1:8" s="2" customFormat="1" ht="12.75" x14ac:dyDescent="0.2">
      <c r="A496" s="68">
        <v>42</v>
      </c>
      <c r="B496" s="97" t="s">
        <v>96</v>
      </c>
      <c r="C496" s="98" t="s">
        <v>19</v>
      </c>
      <c r="D496" s="98"/>
      <c r="E496" s="81">
        <f t="shared" si="9"/>
        <v>1</v>
      </c>
      <c r="F496" s="72"/>
      <c r="G496" s="80">
        <v>1</v>
      </c>
      <c r="H496" s="70"/>
    </row>
    <row r="497" spans="1:8" s="2" customFormat="1" ht="12.75" x14ac:dyDescent="0.2">
      <c r="A497" s="75"/>
      <c r="B497" s="99"/>
      <c r="C497" s="99" t="s">
        <v>17</v>
      </c>
      <c r="D497" s="98"/>
      <c r="E497" s="81">
        <f t="shared" si="9"/>
        <v>90.676000000000002</v>
      </c>
      <c r="F497" s="46">
        <f>F499+F501+F503+F505+F506</f>
        <v>0</v>
      </c>
      <c r="G497" s="84">
        <v>90.676000000000002</v>
      </c>
      <c r="H497" s="38"/>
    </row>
    <row r="498" spans="1:8" s="2" customFormat="1" ht="12.75" x14ac:dyDescent="0.2">
      <c r="A498" s="75"/>
      <c r="B498" s="99" t="s">
        <v>43</v>
      </c>
      <c r="C498" s="99" t="s">
        <v>44</v>
      </c>
      <c r="D498" s="98"/>
      <c r="E498" s="81">
        <f t="shared" si="9"/>
        <v>0</v>
      </c>
      <c r="F498" s="46"/>
      <c r="G498" s="84"/>
      <c r="H498" s="38"/>
    </row>
    <row r="499" spans="1:8" s="2" customFormat="1" ht="12.75" x14ac:dyDescent="0.2">
      <c r="A499" s="75"/>
      <c r="B499" s="99"/>
      <c r="C499" s="99" t="s">
        <v>17</v>
      </c>
      <c r="D499" s="98"/>
      <c r="E499" s="81">
        <f t="shared" si="9"/>
        <v>0</v>
      </c>
      <c r="F499" s="46"/>
      <c r="G499" s="84"/>
      <c r="H499" s="38"/>
    </row>
    <row r="500" spans="1:8" s="2" customFormat="1" ht="12.75" x14ac:dyDescent="0.2">
      <c r="A500" s="75"/>
      <c r="B500" s="99" t="s">
        <v>46</v>
      </c>
      <c r="C500" s="99" t="s">
        <v>47</v>
      </c>
      <c r="D500" s="98"/>
      <c r="E500" s="81">
        <f t="shared" si="9"/>
        <v>0</v>
      </c>
      <c r="F500" s="46"/>
      <c r="G500" s="84"/>
      <c r="H500" s="38"/>
    </row>
    <row r="501" spans="1:8" s="2" customFormat="1" ht="12.75" x14ac:dyDescent="0.2">
      <c r="A501" s="75"/>
      <c r="B501" s="99"/>
      <c r="C501" s="99" t="s">
        <v>17</v>
      </c>
      <c r="D501" s="98"/>
      <c r="E501" s="81">
        <f t="shared" si="9"/>
        <v>0</v>
      </c>
      <c r="F501" s="46"/>
      <c r="G501" s="84"/>
      <c r="H501" s="38"/>
    </row>
    <row r="502" spans="1:8" s="2" customFormat="1" ht="12.75" x14ac:dyDescent="0.2">
      <c r="A502" s="75"/>
      <c r="B502" s="99" t="s">
        <v>49</v>
      </c>
      <c r="C502" s="99" t="s">
        <v>47</v>
      </c>
      <c r="D502" s="98"/>
      <c r="E502" s="81">
        <f t="shared" si="9"/>
        <v>0</v>
      </c>
      <c r="F502" s="46"/>
      <c r="G502" s="84"/>
      <c r="H502" s="38"/>
    </row>
    <row r="503" spans="1:8" s="2" customFormat="1" ht="12.75" x14ac:dyDescent="0.2">
      <c r="A503" s="75"/>
      <c r="B503" s="99"/>
      <c r="C503" s="99" t="s">
        <v>17</v>
      </c>
      <c r="D503" s="98"/>
      <c r="E503" s="81">
        <f t="shared" si="9"/>
        <v>0</v>
      </c>
      <c r="F503" s="46"/>
      <c r="G503" s="84"/>
      <c r="H503" s="38"/>
    </row>
    <row r="504" spans="1:8" s="2" customFormat="1" ht="12.75" x14ac:dyDescent="0.2">
      <c r="A504" s="75"/>
      <c r="B504" s="99" t="s">
        <v>51</v>
      </c>
      <c r="C504" s="99" t="s">
        <v>52</v>
      </c>
      <c r="D504" s="98"/>
      <c r="E504" s="81">
        <f t="shared" si="9"/>
        <v>0</v>
      </c>
      <c r="F504" s="46"/>
      <c r="G504" s="84"/>
      <c r="H504" s="38"/>
    </row>
    <row r="505" spans="1:8" s="2" customFormat="1" ht="12.75" x14ac:dyDescent="0.2">
      <c r="A505" s="75"/>
      <c r="B505" s="99"/>
      <c r="C505" s="99" t="s">
        <v>17</v>
      </c>
      <c r="D505" s="98"/>
      <c r="E505" s="81">
        <f t="shared" si="9"/>
        <v>0</v>
      </c>
      <c r="F505" s="46"/>
      <c r="G505" s="84"/>
      <c r="H505" s="38"/>
    </row>
    <row r="506" spans="1:8" s="2" customFormat="1" ht="13.5" thickBot="1" x14ac:dyDescent="0.25">
      <c r="A506" s="77"/>
      <c r="B506" s="100" t="s">
        <v>54</v>
      </c>
      <c r="C506" s="100" t="s">
        <v>17</v>
      </c>
      <c r="D506" s="100"/>
      <c r="E506" s="101">
        <f t="shared" si="9"/>
        <v>90.676000000000002</v>
      </c>
      <c r="F506" s="78"/>
      <c r="G506" s="91">
        <v>90.676000000000002</v>
      </c>
      <c r="H506" s="67"/>
    </row>
    <row r="507" spans="1:8" s="2" customFormat="1" ht="12.75" x14ac:dyDescent="0.2">
      <c r="A507" s="68">
        <v>43</v>
      </c>
      <c r="B507" s="69" t="s">
        <v>97</v>
      </c>
      <c r="C507" s="70" t="s">
        <v>19</v>
      </c>
      <c r="D507" s="70"/>
      <c r="E507" s="71">
        <f t="shared" si="9"/>
        <v>1</v>
      </c>
      <c r="F507" s="72">
        <v>1</v>
      </c>
      <c r="G507" s="73"/>
      <c r="H507" s="70"/>
    </row>
    <row r="508" spans="1:8" s="2" customFormat="1" ht="12.75" x14ac:dyDescent="0.2">
      <c r="A508" s="75"/>
      <c r="B508" s="38"/>
      <c r="C508" s="38" t="s">
        <v>17</v>
      </c>
      <c r="D508" s="70"/>
      <c r="E508" s="71">
        <f t="shared" si="9"/>
        <v>50.637999999999998</v>
      </c>
      <c r="F508" s="46">
        <f>F510+F512+F514+F516+F517</f>
        <v>35.598999999999997</v>
      </c>
      <c r="G508" s="37">
        <v>15.039</v>
      </c>
      <c r="H508" s="38"/>
    </row>
    <row r="509" spans="1:8" s="2" customFormat="1" ht="12.75" x14ac:dyDescent="0.2">
      <c r="A509" s="75"/>
      <c r="B509" s="38" t="s">
        <v>43</v>
      </c>
      <c r="C509" s="38" t="s">
        <v>44</v>
      </c>
      <c r="D509" s="70"/>
      <c r="E509" s="71">
        <f t="shared" si="9"/>
        <v>0</v>
      </c>
      <c r="F509" s="46"/>
      <c r="G509" s="37"/>
      <c r="H509" s="38"/>
    </row>
    <row r="510" spans="1:8" s="2" customFormat="1" ht="12.75" x14ac:dyDescent="0.2">
      <c r="A510" s="75"/>
      <c r="B510" s="38"/>
      <c r="C510" s="38" t="s">
        <v>17</v>
      </c>
      <c r="D510" s="70"/>
      <c r="E510" s="71">
        <f t="shared" si="9"/>
        <v>0</v>
      </c>
      <c r="F510" s="46"/>
      <c r="G510" s="37"/>
      <c r="H510" s="38"/>
    </row>
    <row r="511" spans="1:8" s="2" customFormat="1" ht="12.75" x14ac:dyDescent="0.2">
      <c r="A511" s="75"/>
      <c r="B511" s="38" t="s">
        <v>46</v>
      </c>
      <c r="C511" s="38" t="s">
        <v>47</v>
      </c>
      <c r="D511" s="70"/>
      <c r="E511" s="71">
        <f t="shared" si="9"/>
        <v>80</v>
      </c>
      <c r="F511" s="46">
        <v>80</v>
      </c>
      <c r="G511" s="37"/>
      <c r="H511" s="38"/>
    </row>
    <row r="512" spans="1:8" s="2" customFormat="1" ht="12.75" x14ac:dyDescent="0.2">
      <c r="A512" s="75"/>
      <c r="B512" s="38"/>
      <c r="C512" s="38" t="s">
        <v>17</v>
      </c>
      <c r="D512" s="70"/>
      <c r="E512" s="71">
        <f t="shared" si="9"/>
        <v>35.598999999999997</v>
      </c>
      <c r="F512" s="46">
        <v>35.598999999999997</v>
      </c>
      <c r="G512" s="37"/>
      <c r="H512" s="38"/>
    </row>
    <row r="513" spans="1:8" s="2" customFormat="1" ht="12.75" x14ac:dyDescent="0.2">
      <c r="A513" s="75"/>
      <c r="B513" s="38" t="s">
        <v>49</v>
      </c>
      <c r="C513" s="38" t="s">
        <v>47</v>
      </c>
      <c r="D513" s="70"/>
      <c r="E513" s="71">
        <f t="shared" si="9"/>
        <v>0</v>
      </c>
      <c r="F513" s="46"/>
      <c r="G513" s="37"/>
      <c r="H513" s="38"/>
    </row>
    <row r="514" spans="1:8" s="2" customFormat="1" ht="12.75" x14ac:dyDescent="0.2">
      <c r="A514" s="75"/>
      <c r="B514" s="38"/>
      <c r="C514" s="38" t="s">
        <v>17</v>
      </c>
      <c r="D514" s="70"/>
      <c r="E514" s="71">
        <f t="shared" si="9"/>
        <v>0</v>
      </c>
      <c r="F514" s="46"/>
      <c r="G514" s="37"/>
      <c r="H514" s="38"/>
    </row>
    <row r="515" spans="1:8" s="2" customFormat="1" ht="12.75" x14ac:dyDescent="0.2">
      <c r="A515" s="75"/>
      <c r="B515" s="38" t="s">
        <v>51</v>
      </c>
      <c r="C515" s="38" t="s">
        <v>52</v>
      </c>
      <c r="D515" s="70"/>
      <c r="E515" s="71">
        <f t="shared" si="9"/>
        <v>0</v>
      </c>
      <c r="F515" s="46"/>
      <c r="G515" s="37"/>
      <c r="H515" s="38"/>
    </row>
    <row r="516" spans="1:8" s="2" customFormat="1" ht="12.75" x14ac:dyDescent="0.2">
      <c r="A516" s="75"/>
      <c r="B516" s="38"/>
      <c r="C516" s="38" t="s">
        <v>17</v>
      </c>
      <c r="D516" s="70"/>
      <c r="E516" s="71">
        <f t="shared" si="9"/>
        <v>0</v>
      </c>
      <c r="F516" s="46"/>
      <c r="G516" s="37"/>
      <c r="H516" s="38"/>
    </row>
    <row r="517" spans="1:8" s="2" customFormat="1" ht="13.5" thickBot="1" x14ac:dyDescent="0.25">
      <c r="A517" s="77"/>
      <c r="B517" s="67" t="s">
        <v>54</v>
      </c>
      <c r="C517" s="67" t="s">
        <v>17</v>
      </c>
      <c r="D517" s="67"/>
      <c r="E517" s="64">
        <f t="shared" si="9"/>
        <v>15.039</v>
      </c>
      <c r="F517" s="78"/>
      <c r="G517" s="63">
        <v>15.039</v>
      </c>
      <c r="H517" s="67"/>
    </row>
    <row r="518" spans="1:8" s="2" customFormat="1" ht="12.75" x14ac:dyDescent="0.2">
      <c r="A518" s="68">
        <v>44</v>
      </c>
      <c r="B518" s="69" t="s">
        <v>98</v>
      </c>
      <c r="C518" s="70" t="s">
        <v>19</v>
      </c>
      <c r="D518" s="70"/>
      <c r="E518" s="71">
        <f t="shared" si="9"/>
        <v>1</v>
      </c>
      <c r="F518" s="72">
        <v>1</v>
      </c>
      <c r="G518" s="73"/>
      <c r="H518" s="70"/>
    </row>
    <row r="519" spans="1:8" s="2" customFormat="1" ht="12.75" x14ac:dyDescent="0.2">
      <c r="A519" s="75"/>
      <c r="B519" s="38"/>
      <c r="C519" s="38" t="s">
        <v>17</v>
      </c>
      <c r="D519" s="70"/>
      <c r="E519" s="71">
        <f t="shared" si="9"/>
        <v>54.518999999999991</v>
      </c>
      <c r="F519" s="46">
        <f>F521+F523+F525+F527+F528</f>
        <v>25.599999999999998</v>
      </c>
      <c r="G519" s="37">
        <v>28.918999999999997</v>
      </c>
      <c r="H519" s="38"/>
    </row>
    <row r="520" spans="1:8" s="2" customFormat="1" ht="12.75" x14ac:dyDescent="0.2">
      <c r="A520" s="75"/>
      <c r="B520" s="38" t="s">
        <v>43</v>
      </c>
      <c r="C520" s="38" t="s">
        <v>44</v>
      </c>
      <c r="D520" s="70"/>
      <c r="E520" s="71">
        <f t="shared" si="9"/>
        <v>0</v>
      </c>
      <c r="F520" s="46"/>
      <c r="G520" s="37"/>
      <c r="H520" s="38"/>
    </row>
    <row r="521" spans="1:8" s="2" customFormat="1" ht="12.75" x14ac:dyDescent="0.2">
      <c r="A521" s="75"/>
      <c r="B521" s="38"/>
      <c r="C521" s="38" t="s">
        <v>17</v>
      </c>
      <c r="D521" s="70"/>
      <c r="E521" s="71">
        <f t="shared" si="9"/>
        <v>0</v>
      </c>
      <c r="F521" s="46"/>
      <c r="G521" s="37"/>
      <c r="H521" s="38"/>
    </row>
    <row r="522" spans="1:8" s="2" customFormat="1" ht="12.75" x14ac:dyDescent="0.2">
      <c r="A522" s="75"/>
      <c r="B522" s="38" t="s">
        <v>46</v>
      </c>
      <c r="C522" s="38" t="s">
        <v>47</v>
      </c>
      <c r="D522" s="70"/>
      <c r="E522" s="71">
        <f t="shared" si="9"/>
        <v>0</v>
      </c>
      <c r="F522" s="46"/>
      <c r="G522" s="37"/>
      <c r="H522" s="38"/>
    </row>
    <row r="523" spans="1:8" s="2" customFormat="1" ht="12.75" x14ac:dyDescent="0.2">
      <c r="A523" s="75"/>
      <c r="B523" s="38"/>
      <c r="C523" s="38" t="s">
        <v>17</v>
      </c>
      <c r="D523" s="70"/>
      <c r="E523" s="71">
        <f t="shared" si="9"/>
        <v>0</v>
      </c>
      <c r="F523" s="46"/>
      <c r="G523" s="37"/>
      <c r="H523" s="38"/>
    </row>
    <row r="524" spans="1:8" s="2" customFormat="1" ht="12.75" x14ac:dyDescent="0.2">
      <c r="A524" s="75"/>
      <c r="B524" s="38" t="s">
        <v>49</v>
      </c>
      <c r="C524" s="38" t="s">
        <v>47</v>
      </c>
      <c r="D524" s="70"/>
      <c r="E524" s="71">
        <f t="shared" si="9"/>
        <v>0</v>
      </c>
      <c r="F524" s="46"/>
      <c r="G524" s="37"/>
      <c r="H524" s="38"/>
    </row>
    <row r="525" spans="1:8" s="2" customFormat="1" ht="12.75" x14ac:dyDescent="0.2">
      <c r="A525" s="75"/>
      <c r="B525" s="38"/>
      <c r="C525" s="38" t="s">
        <v>17</v>
      </c>
      <c r="D525" s="70"/>
      <c r="E525" s="71">
        <f t="shared" si="9"/>
        <v>0</v>
      </c>
      <c r="F525" s="46"/>
      <c r="G525" s="37"/>
      <c r="H525" s="38"/>
    </row>
    <row r="526" spans="1:8" s="2" customFormat="1" ht="12.75" x14ac:dyDescent="0.2">
      <c r="A526" s="75"/>
      <c r="B526" s="38" t="s">
        <v>51</v>
      </c>
      <c r="C526" s="38" t="s">
        <v>52</v>
      </c>
      <c r="D526" s="70"/>
      <c r="E526" s="71">
        <f t="shared" si="9"/>
        <v>0</v>
      </c>
      <c r="F526" s="46"/>
      <c r="G526" s="37"/>
      <c r="H526" s="38"/>
    </row>
    <row r="527" spans="1:8" s="2" customFormat="1" ht="12.75" x14ac:dyDescent="0.2">
      <c r="A527" s="75"/>
      <c r="B527" s="38"/>
      <c r="C527" s="38" t="s">
        <v>17</v>
      </c>
      <c r="D527" s="70"/>
      <c r="E527" s="71">
        <f t="shared" si="9"/>
        <v>0</v>
      </c>
      <c r="F527" s="46"/>
      <c r="G527" s="37"/>
      <c r="H527" s="38"/>
    </row>
    <row r="528" spans="1:8" s="2" customFormat="1" ht="13.5" thickBot="1" x14ac:dyDescent="0.25">
      <c r="A528" s="77"/>
      <c r="B528" s="67" t="s">
        <v>54</v>
      </c>
      <c r="C528" s="67" t="s">
        <v>17</v>
      </c>
      <c r="D528" s="67"/>
      <c r="E528" s="64">
        <f t="shared" si="9"/>
        <v>54.518999999999991</v>
      </c>
      <c r="F528" s="78">
        <f>1.613+23.987</f>
        <v>25.599999999999998</v>
      </c>
      <c r="G528" s="63">
        <v>28.918999999999997</v>
      </c>
      <c r="H528" s="67"/>
    </row>
    <row r="529" spans="1:8" s="2" customFormat="1" ht="12.75" x14ac:dyDescent="0.2">
      <c r="A529" s="68">
        <v>45</v>
      </c>
      <c r="B529" s="97" t="s">
        <v>99</v>
      </c>
      <c r="C529" s="98" t="s">
        <v>19</v>
      </c>
      <c r="D529" s="109"/>
      <c r="E529" s="110">
        <f>F529+G529</f>
        <v>1</v>
      </c>
      <c r="F529" s="104"/>
      <c r="G529" s="105">
        <v>1</v>
      </c>
      <c r="H529" s="70"/>
    </row>
    <row r="530" spans="1:8" s="2" customFormat="1" ht="12.75" x14ac:dyDescent="0.2">
      <c r="A530" s="75"/>
      <c r="B530" s="99"/>
      <c r="C530" s="99" t="s">
        <v>17</v>
      </c>
      <c r="D530" s="108"/>
      <c r="E530" s="89">
        <f>F530+G530</f>
        <v>62.81</v>
      </c>
      <c r="F530" s="104">
        <f>F532+F534+F536+F538+F539</f>
        <v>0</v>
      </c>
      <c r="G530" s="105">
        <v>62.81</v>
      </c>
      <c r="H530" s="38"/>
    </row>
    <row r="531" spans="1:8" s="2" customFormat="1" ht="12.75" x14ac:dyDescent="0.2">
      <c r="A531" s="75"/>
      <c r="B531" s="99" t="s">
        <v>43</v>
      </c>
      <c r="C531" s="99" t="s">
        <v>44</v>
      </c>
      <c r="D531" s="108"/>
      <c r="E531" s="89">
        <f t="shared" ref="E531:E572" si="10">F531+G531</f>
        <v>0</v>
      </c>
      <c r="F531" s="104"/>
      <c r="G531" s="105"/>
      <c r="H531" s="38"/>
    </row>
    <row r="532" spans="1:8" s="2" customFormat="1" ht="12.75" x14ac:dyDescent="0.2">
      <c r="A532" s="75"/>
      <c r="B532" s="99"/>
      <c r="C532" s="99" t="s">
        <v>17</v>
      </c>
      <c r="D532" s="108"/>
      <c r="E532" s="89">
        <f t="shared" si="10"/>
        <v>0</v>
      </c>
      <c r="F532" s="104"/>
      <c r="G532" s="105"/>
      <c r="H532" s="38"/>
    </row>
    <row r="533" spans="1:8" s="2" customFormat="1" ht="12.75" x14ac:dyDescent="0.2">
      <c r="A533" s="75"/>
      <c r="B533" s="99" t="s">
        <v>46</v>
      </c>
      <c r="C533" s="99" t="s">
        <v>47</v>
      </c>
      <c r="D533" s="108"/>
      <c r="E533" s="89">
        <f t="shared" si="10"/>
        <v>0</v>
      </c>
      <c r="F533" s="104"/>
      <c r="G533" s="105"/>
      <c r="H533" s="38"/>
    </row>
    <row r="534" spans="1:8" s="2" customFormat="1" ht="12.75" x14ac:dyDescent="0.2">
      <c r="A534" s="75"/>
      <c r="B534" s="99"/>
      <c r="C534" s="99" t="s">
        <v>17</v>
      </c>
      <c r="D534" s="108"/>
      <c r="E534" s="89">
        <f t="shared" si="10"/>
        <v>0</v>
      </c>
      <c r="F534" s="104"/>
      <c r="G534" s="105"/>
      <c r="H534" s="38"/>
    </row>
    <row r="535" spans="1:8" s="2" customFormat="1" ht="12.75" x14ac:dyDescent="0.2">
      <c r="A535" s="75"/>
      <c r="B535" s="99" t="s">
        <v>49</v>
      </c>
      <c r="C535" s="99" t="s">
        <v>47</v>
      </c>
      <c r="D535" s="108"/>
      <c r="E535" s="89">
        <f t="shared" si="10"/>
        <v>0</v>
      </c>
      <c r="F535" s="104"/>
      <c r="G535" s="105"/>
      <c r="H535" s="38"/>
    </row>
    <row r="536" spans="1:8" s="2" customFormat="1" ht="12.75" x14ac:dyDescent="0.2">
      <c r="A536" s="75"/>
      <c r="B536" s="99"/>
      <c r="C536" s="99" t="s">
        <v>17</v>
      </c>
      <c r="D536" s="108"/>
      <c r="E536" s="89">
        <f t="shared" si="10"/>
        <v>0</v>
      </c>
      <c r="F536" s="104"/>
      <c r="G536" s="105"/>
      <c r="H536" s="38"/>
    </row>
    <row r="537" spans="1:8" s="2" customFormat="1" ht="12.75" x14ac:dyDescent="0.2">
      <c r="A537" s="75"/>
      <c r="B537" s="99" t="s">
        <v>51</v>
      </c>
      <c r="C537" s="99" t="s">
        <v>52</v>
      </c>
      <c r="D537" s="108"/>
      <c r="E537" s="89">
        <f t="shared" si="10"/>
        <v>0</v>
      </c>
      <c r="F537" s="104"/>
      <c r="G537" s="105"/>
      <c r="H537" s="38"/>
    </row>
    <row r="538" spans="1:8" s="2" customFormat="1" ht="12.75" x14ac:dyDescent="0.2">
      <c r="A538" s="75"/>
      <c r="B538" s="99"/>
      <c r="C538" s="99" t="s">
        <v>17</v>
      </c>
      <c r="D538" s="108"/>
      <c r="E538" s="89">
        <f t="shared" si="10"/>
        <v>0</v>
      </c>
      <c r="F538" s="104"/>
      <c r="G538" s="105"/>
      <c r="H538" s="38"/>
    </row>
    <row r="539" spans="1:8" s="2" customFormat="1" ht="13.5" thickBot="1" x14ac:dyDescent="0.25">
      <c r="A539" s="77"/>
      <c r="B539" s="100" t="s">
        <v>54</v>
      </c>
      <c r="C539" s="100" t="s">
        <v>17</v>
      </c>
      <c r="D539" s="100"/>
      <c r="E539" s="101">
        <f t="shared" si="10"/>
        <v>62.81</v>
      </c>
      <c r="F539" s="78"/>
      <c r="G539" s="91">
        <v>62.81</v>
      </c>
      <c r="H539" s="67"/>
    </row>
    <row r="540" spans="1:8" s="2" customFormat="1" ht="12.75" x14ac:dyDescent="0.2">
      <c r="A540" s="68">
        <v>46</v>
      </c>
      <c r="B540" s="38" t="s">
        <v>100</v>
      </c>
      <c r="C540" s="38" t="s">
        <v>19</v>
      </c>
      <c r="D540" s="38"/>
      <c r="E540" s="71">
        <f t="shared" si="10"/>
        <v>1</v>
      </c>
      <c r="F540" s="46">
        <v>1</v>
      </c>
      <c r="G540" s="84"/>
      <c r="H540" s="38"/>
    </row>
    <row r="541" spans="1:8" s="2" customFormat="1" ht="12.75" x14ac:dyDescent="0.2">
      <c r="A541" s="75"/>
      <c r="B541" s="38"/>
      <c r="C541" s="38" t="s">
        <v>17</v>
      </c>
      <c r="D541" s="38"/>
      <c r="E541" s="39">
        <f t="shared" si="10"/>
        <v>22.2</v>
      </c>
      <c r="F541" s="46">
        <f>F543+F545+F547+F549+F550</f>
        <v>22.2</v>
      </c>
      <c r="G541" s="84"/>
      <c r="H541" s="38"/>
    </row>
    <row r="542" spans="1:8" s="2" customFormat="1" ht="12.75" x14ac:dyDescent="0.2">
      <c r="A542" s="75"/>
      <c r="B542" s="38" t="s">
        <v>43</v>
      </c>
      <c r="C542" s="38" t="s">
        <v>44</v>
      </c>
      <c r="D542" s="38"/>
      <c r="E542" s="39">
        <f t="shared" si="10"/>
        <v>0</v>
      </c>
      <c r="F542" s="46"/>
      <c r="G542" s="84"/>
      <c r="H542" s="38"/>
    </row>
    <row r="543" spans="1:8" s="2" customFormat="1" ht="12.75" x14ac:dyDescent="0.2">
      <c r="A543" s="75"/>
      <c r="B543" s="38"/>
      <c r="C543" s="38" t="s">
        <v>17</v>
      </c>
      <c r="D543" s="38"/>
      <c r="E543" s="39">
        <f t="shared" si="10"/>
        <v>0</v>
      </c>
      <c r="F543" s="46"/>
      <c r="G543" s="84"/>
      <c r="H543" s="38"/>
    </row>
    <row r="544" spans="1:8" s="2" customFormat="1" ht="12.75" x14ac:dyDescent="0.2">
      <c r="A544" s="75"/>
      <c r="B544" s="38" t="s">
        <v>46</v>
      </c>
      <c r="C544" s="38" t="s">
        <v>47</v>
      </c>
      <c r="D544" s="38"/>
      <c r="E544" s="39">
        <f t="shared" si="10"/>
        <v>50</v>
      </c>
      <c r="F544" s="46">
        <v>50</v>
      </c>
      <c r="G544" s="84"/>
      <c r="H544" s="38"/>
    </row>
    <row r="545" spans="1:8" s="2" customFormat="1" ht="12.75" x14ac:dyDescent="0.2">
      <c r="A545" s="75"/>
      <c r="B545" s="38"/>
      <c r="C545" s="38" t="s">
        <v>17</v>
      </c>
      <c r="D545" s="38"/>
      <c r="E545" s="39">
        <f t="shared" si="10"/>
        <v>22.2</v>
      </c>
      <c r="F545" s="46">
        <v>22.2</v>
      </c>
      <c r="G545" s="84"/>
      <c r="H545" s="38"/>
    </row>
    <row r="546" spans="1:8" s="2" customFormat="1" ht="12.75" x14ac:dyDescent="0.2">
      <c r="A546" s="75"/>
      <c r="B546" s="38" t="s">
        <v>49</v>
      </c>
      <c r="C546" s="38" t="s">
        <v>47</v>
      </c>
      <c r="D546" s="38"/>
      <c r="E546" s="39">
        <f t="shared" si="10"/>
        <v>0</v>
      </c>
      <c r="F546" s="46"/>
      <c r="G546" s="84"/>
      <c r="H546" s="38"/>
    </row>
    <row r="547" spans="1:8" s="2" customFormat="1" ht="12.75" x14ac:dyDescent="0.2">
      <c r="A547" s="75"/>
      <c r="B547" s="38"/>
      <c r="C547" s="38" t="s">
        <v>17</v>
      </c>
      <c r="D547" s="38"/>
      <c r="E547" s="39">
        <f t="shared" si="10"/>
        <v>0</v>
      </c>
      <c r="F547" s="46"/>
      <c r="G547" s="84"/>
      <c r="H547" s="38"/>
    </row>
    <row r="548" spans="1:8" s="2" customFormat="1" ht="12.75" x14ac:dyDescent="0.2">
      <c r="A548" s="75"/>
      <c r="B548" s="38" t="s">
        <v>51</v>
      </c>
      <c r="C548" s="38" t="s">
        <v>52</v>
      </c>
      <c r="D548" s="38"/>
      <c r="E548" s="39">
        <f t="shared" si="10"/>
        <v>0</v>
      </c>
      <c r="F548" s="46"/>
      <c r="G548" s="84"/>
      <c r="H548" s="38"/>
    </row>
    <row r="549" spans="1:8" s="2" customFormat="1" ht="12.75" x14ac:dyDescent="0.2">
      <c r="A549" s="75"/>
      <c r="B549" s="38"/>
      <c r="C549" s="38" t="s">
        <v>17</v>
      </c>
      <c r="D549" s="38"/>
      <c r="E549" s="39">
        <f t="shared" si="10"/>
        <v>0</v>
      </c>
      <c r="F549" s="46"/>
      <c r="G549" s="84"/>
      <c r="H549" s="38"/>
    </row>
    <row r="550" spans="1:8" s="2" customFormat="1" ht="13.5" thickBot="1" x14ac:dyDescent="0.25">
      <c r="A550" s="77"/>
      <c r="B550" s="67" t="s">
        <v>54</v>
      </c>
      <c r="C550" s="67" t="s">
        <v>17</v>
      </c>
      <c r="D550" s="67"/>
      <c r="E550" s="64">
        <f t="shared" si="10"/>
        <v>0</v>
      </c>
      <c r="F550" s="78"/>
      <c r="G550" s="91"/>
      <c r="H550" s="67"/>
    </row>
    <row r="551" spans="1:8" s="2" customFormat="1" ht="12.75" x14ac:dyDescent="0.2">
      <c r="A551" s="68">
        <v>47</v>
      </c>
      <c r="B551" s="97" t="s">
        <v>101</v>
      </c>
      <c r="C551" s="98" t="s">
        <v>19</v>
      </c>
      <c r="D551" s="109"/>
      <c r="E551" s="110">
        <f t="shared" si="10"/>
        <v>1</v>
      </c>
      <c r="F551" s="72">
        <v>1</v>
      </c>
      <c r="G551" s="80"/>
      <c r="H551" s="70"/>
    </row>
    <row r="552" spans="1:8" s="2" customFormat="1" ht="12.75" x14ac:dyDescent="0.2">
      <c r="A552" s="75"/>
      <c r="B552" s="99"/>
      <c r="C552" s="99" t="s">
        <v>17</v>
      </c>
      <c r="D552" s="108"/>
      <c r="E552" s="111">
        <f t="shared" si="10"/>
        <v>55.661000000000001</v>
      </c>
      <c r="F552" s="46">
        <f>F554+F556+F558+F560+F561</f>
        <v>55.661000000000001</v>
      </c>
      <c r="G552" s="84">
        <v>0</v>
      </c>
      <c r="H552" s="38"/>
    </row>
    <row r="553" spans="1:8" s="2" customFormat="1" ht="12.75" x14ac:dyDescent="0.2">
      <c r="A553" s="75"/>
      <c r="B553" s="99" t="s">
        <v>43</v>
      </c>
      <c r="C553" s="99" t="s">
        <v>44</v>
      </c>
      <c r="D553" s="108"/>
      <c r="E553" s="111">
        <f t="shared" si="10"/>
        <v>0</v>
      </c>
      <c r="F553" s="46"/>
      <c r="G553" s="84"/>
      <c r="H553" s="38"/>
    </row>
    <row r="554" spans="1:8" s="2" customFormat="1" ht="12.75" x14ac:dyDescent="0.2">
      <c r="A554" s="75"/>
      <c r="B554" s="99"/>
      <c r="C554" s="99" t="s">
        <v>17</v>
      </c>
      <c r="D554" s="108"/>
      <c r="E554" s="111">
        <f t="shared" si="10"/>
        <v>0</v>
      </c>
      <c r="F554" s="46"/>
      <c r="G554" s="84"/>
      <c r="H554" s="38"/>
    </row>
    <row r="555" spans="1:8" s="2" customFormat="1" ht="12.75" x14ac:dyDescent="0.2">
      <c r="A555" s="75"/>
      <c r="B555" s="99" t="s">
        <v>46</v>
      </c>
      <c r="C555" s="99" t="s">
        <v>47</v>
      </c>
      <c r="D555" s="108"/>
      <c r="E555" s="111">
        <f t="shared" si="10"/>
        <v>0</v>
      </c>
      <c r="F555" s="46"/>
      <c r="G555" s="84"/>
      <c r="H555" s="38"/>
    </row>
    <row r="556" spans="1:8" s="2" customFormat="1" ht="12.75" x14ac:dyDescent="0.2">
      <c r="A556" s="75"/>
      <c r="B556" s="99"/>
      <c r="C556" s="99" t="s">
        <v>17</v>
      </c>
      <c r="D556" s="108"/>
      <c r="E556" s="111">
        <f t="shared" si="10"/>
        <v>0</v>
      </c>
      <c r="F556" s="46"/>
      <c r="G556" s="84"/>
      <c r="H556" s="38"/>
    </row>
    <row r="557" spans="1:8" s="2" customFormat="1" ht="12.75" x14ac:dyDescent="0.2">
      <c r="A557" s="75"/>
      <c r="B557" s="99" t="s">
        <v>49</v>
      </c>
      <c r="C557" s="99" t="s">
        <v>47</v>
      </c>
      <c r="D557" s="108"/>
      <c r="E557" s="111">
        <f t="shared" si="10"/>
        <v>0</v>
      </c>
      <c r="F557" s="46"/>
      <c r="G557" s="84"/>
      <c r="H557" s="38"/>
    </row>
    <row r="558" spans="1:8" s="2" customFormat="1" ht="12.75" x14ac:dyDescent="0.2">
      <c r="A558" s="75"/>
      <c r="B558" s="99"/>
      <c r="C558" s="99" t="s">
        <v>17</v>
      </c>
      <c r="D558" s="108"/>
      <c r="E558" s="111">
        <f t="shared" si="10"/>
        <v>0</v>
      </c>
      <c r="F558" s="46"/>
      <c r="G558" s="84"/>
      <c r="H558" s="38"/>
    </row>
    <row r="559" spans="1:8" s="2" customFormat="1" ht="12.75" x14ac:dyDescent="0.2">
      <c r="A559" s="75"/>
      <c r="B559" s="99" t="s">
        <v>51</v>
      </c>
      <c r="C559" s="99" t="s">
        <v>52</v>
      </c>
      <c r="D559" s="108"/>
      <c r="E559" s="111">
        <f t="shared" si="10"/>
        <v>0</v>
      </c>
      <c r="F559" s="46"/>
      <c r="G559" s="84"/>
      <c r="H559" s="38"/>
    </row>
    <row r="560" spans="1:8" s="2" customFormat="1" ht="12.75" x14ac:dyDescent="0.2">
      <c r="A560" s="75"/>
      <c r="B560" s="99"/>
      <c r="C560" s="99" t="s">
        <v>17</v>
      </c>
      <c r="D560" s="108"/>
      <c r="E560" s="111">
        <f t="shared" si="10"/>
        <v>0</v>
      </c>
      <c r="F560" s="46"/>
      <c r="G560" s="84"/>
      <c r="H560" s="38"/>
    </row>
    <row r="561" spans="1:8" s="2" customFormat="1" ht="13.5" thickBot="1" x14ac:dyDescent="0.25">
      <c r="A561" s="77"/>
      <c r="B561" s="100" t="s">
        <v>54</v>
      </c>
      <c r="C561" s="100" t="s">
        <v>17</v>
      </c>
      <c r="D561" s="100"/>
      <c r="E561" s="101">
        <f t="shared" si="10"/>
        <v>55.661000000000001</v>
      </c>
      <c r="F561" s="78">
        <v>55.661000000000001</v>
      </c>
      <c r="G561" s="91"/>
      <c r="H561" s="67"/>
    </row>
    <row r="562" spans="1:8" s="2" customFormat="1" ht="12.75" x14ac:dyDescent="0.2">
      <c r="A562" s="68">
        <v>48</v>
      </c>
      <c r="B562" s="97" t="s">
        <v>102</v>
      </c>
      <c r="C562" s="98" t="s">
        <v>19</v>
      </c>
      <c r="D562" s="109"/>
      <c r="E562" s="110">
        <f t="shared" si="10"/>
        <v>1</v>
      </c>
      <c r="F562" s="72">
        <v>1</v>
      </c>
      <c r="G562" s="80"/>
      <c r="H562" s="70"/>
    </row>
    <row r="563" spans="1:8" s="2" customFormat="1" ht="12.75" x14ac:dyDescent="0.2">
      <c r="A563" s="75"/>
      <c r="B563" s="99"/>
      <c r="C563" s="99" t="s">
        <v>17</v>
      </c>
      <c r="D563" s="108"/>
      <c r="E563" s="111">
        <f t="shared" si="10"/>
        <v>77.335000000000008</v>
      </c>
      <c r="F563" s="46">
        <f>F565+F567+F569+F571+F572</f>
        <v>55.661000000000001</v>
      </c>
      <c r="G563" s="84">
        <v>21.673999999999999</v>
      </c>
      <c r="H563" s="38"/>
    </row>
    <row r="564" spans="1:8" s="2" customFormat="1" ht="12.75" x14ac:dyDescent="0.2">
      <c r="A564" s="75"/>
      <c r="B564" s="99" t="s">
        <v>43</v>
      </c>
      <c r="C564" s="99" t="s">
        <v>44</v>
      </c>
      <c r="D564" s="108"/>
      <c r="E564" s="111">
        <f t="shared" si="10"/>
        <v>0</v>
      </c>
      <c r="F564" s="46"/>
      <c r="G564" s="84"/>
      <c r="H564" s="38"/>
    </row>
    <row r="565" spans="1:8" s="2" customFormat="1" ht="12.75" x14ac:dyDescent="0.2">
      <c r="A565" s="75"/>
      <c r="B565" s="99"/>
      <c r="C565" s="99" t="s">
        <v>17</v>
      </c>
      <c r="D565" s="108"/>
      <c r="E565" s="111">
        <f t="shared" si="10"/>
        <v>0</v>
      </c>
      <c r="F565" s="46"/>
      <c r="G565" s="84"/>
      <c r="H565" s="38"/>
    </row>
    <row r="566" spans="1:8" s="2" customFormat="1" ht="12.75" x14ac:dyDescent="0.2">
      <c r="A566" s="75"/>
      <c r="B566" s="99" t="s">
        <v>46</v>
      </c>
      <c r="C566" s="99" t="s">
        <v>47</v>
      </c>
      <c r="D566" s="108"/>
      <c r="E566" s="111">
        <f t="shared" si="10"/>
        <v>0</v>
      </c>
      <c r="F566" s="46"/>
      <c r="G566" s="84"/>
      <c r="H566" s="38"/>
    </row>
    <row r="567" spans="1:8" s="2" customFormat="1" ht="12.75" x14ac:dyDescent="0.2">
      <c r="A567" s="75"/>
      <c r="B567" s="99"/>
      <c r="C567" s="99" t="s">
        <v>17</v>
      </c>
      <c r="D567" s="108"/>
      <c r="E567" s="111">
        <f t="shared" si="10"/>
        <v>0</v>
      </c>
      <c r="F567" s="46"/>
      <c r="G567" s="84"/>
      <c r="H567" s="38"/>
    </row>
    <row r="568" spans="1:8" s="2" customFormat="1" ht="12.75" x14ac:dyDescent="0.2">
      <c r="A568" s="75"/>
      <c r="B568" s="99" t="s">
        <v>49</v>
      </c>
      <c r="C568" s="99" t="s">
        <v>47</v>
      </c>
      <c r="D568" s="108"/>
      <c r="E568" s="111">
        <f t="shared" si="10"/>
        <v>0</v>
      </c>
      <c r="F568" s="46"/>
      <c r="G568" s="84"/>
      <c r="H568" s="38"/>
    </row>
    <row r="569" spans="1:8" s="2" customFormat="1" ht="12.75" x14ac:dyDescent="0.2">
      <c r="A569" s="75"/>
      <c r="B569" s="99"/>
      <c r="C569" s="99" t="s">
        <v>17</v>
      </c>
      <c r="D569" s="108"/>
      <c r="E569" s="111">
        <f t="shared" si="10"/>
        <v>0</v>
      </c>
      <c r="F569" s="46"/>
      <c r="G569" s="84"/>
      <c r="H569" s="38"/>
    </row>
    <row r="570" spans="1:8" s="2" customFormat="1" ht="12.75" x14ac:dyDescent="0.2">
      <c r="A570" s="75"/>
      <c r="B570" s="99" t="s">
        <v>51</v>
      </c>
      <c r="C570" s="99" t="s">
        <v>52</v>
      </c>
      <c r="D570" s="108"/>
      <c r="E570" s="111">
        <f t="shared" si="10"/>
        <v>0</v>
      </c>
      <c r="F570" s="46"/>
      <c r="G570" s="84"/>
      <c r="H570" s="38"/>
    </row>
    <row r="571" spans="1:8" s="2" customFormat="1" ht="12.75" x14ac:dyDescent="0.2">
      <c r="A571" s="75"/>
      <c r="B571" s="99"/>
      <c r="C571" s="99" t="s">
        <v>17</v>
      </c>
      <c r="D571" s="108"/>
      <c r="E571" s="111">
        <f t="shared" si="10"/>
        <v>0</v>
      </c>
      <c r="F571" s="46"/>
      <c r="G571" s="84"/>
      <c r="H571" s="38"/>
    </row>
    <row r="572" spans="1:8" s="2" customFormat="1" ht="13.5" thickBot="1" x14ac:dyDescent="0.25">
      <c r="A572" s="77"/>
      <c r="B572" s="100" t="s">
        <v>54</v>
      </c>
      <c r="C572" s="100" t="s">
        <v>17</v>
      </c>
      <c r="D572" s="100"/>
      <c r="E572" s="101">
        <f t="shared" si="10"/>
        <v>77.335000000000008</v>
      </c>
      <c r="F572" s="78">
        <v>55.661000000000001</v>
      </c>
      <c r="G572" s="91">
        <v>21.673999999999999</v>
      </c>
      <c r="H572" s="67"/>
    </row>
    <row r="573" spans="1:8" s="2" customFormat="1" ht="12.75" x14ac:dyDescent="0.2">
      <c r="A573" s="68">
        <v>49</v>
      </c>
      <c r="B573" s="69" t="s">
        <v>103</v>
      </c>
      <c r="C573" s="70" t="s">
        <v>19</v>
      </c>
      <c r="D573" s="70"/>
      <c r="E573" s="71">
        <f t="shared" si="9"/>
        <v>1</v>
      </c>
      <c r="F573" s="72">
        <v>1</v>
      </c>
      <c r="G573" s="73"/>
      <c r="H573" s="70"/>
    </row>
    <row r="574" spans="1:8" s="2" customFormat="1" ht="12.75" x14ac:dyDescent="0.2">
      <c r="A574" s="75"/>
      <c r="B574" s="38"/>
      <c r="C574" s="38" t="s">
        <v>17</v>
      </c>
      <c r="D574" s="70"/>
      <c r="E574" s="71">
        <f t="shared" si="9"/>
        <v>418.60800000000006</v>
      </c>
      <c r="F574" s="46">
        <f>F576+F578+F580+F582+F583</f>
        <v>319.77300000000002</v>
      </c>
      <c r="G574" s="37">
        <v>98.835000000000008</v>
      </c>
      <c r="H574" s="38"/>
    </row>
    <row r="575" spans="1:8" s="2" customFormat="1" ht="12.75" x14ac:dyDescent="0.2">
      <c r="A575" s="75"/>
      <c r="B575" s="38" t="s">
        <v>43</v>
      </c>
      <c r="C575" s="38" t="s">
        <v>44</v>
      </c>
      <c r="D575" s="70"/>
      <c r="E575" s="71">
        <f t="shared" si="9"/>
        <v>1.125</v>
      </c>
      <c r="F575" s="46">
        <v>1.125</v>
      </c>
      <c r="G575" s="37"/>
      <c r="H575" s="38"/>
    </row>
    <row r="576" spans="1:8" s="2" customFormat="1" ht="12.75" x14ac:dyDescent="0.2">
      <c r="A576" s="75"/>
      <c r="B576" s="38"/>
      <c r="C576" s="38" t="s">
        <v>17</v>
      </c>
      <c r="D576" s="70"/>
      <c r="E576" s="71">
        <f t="shared" si="9"/>
        <v>236.91900000000001</v>
      </c>
      <c r="F576" s="46">
        <v>236.91900000000001</v>
      </c>
      <c r="G576" s="37"/>
      <c r="H576" s="38"/>
    </row>
    <row r="577" spans="1:8" s="2" customFormat="1" ht="12.75" x14ac:dyDescent="0.2">
      <c r="A577" s="75"/>
      <c r="B577" s="38" t="s">
        <v>46</v>
      </c>
      <c r="C577" s="38" t="s">
        <v>47</v>
      </c>
      <c r="D577" s="70"/>
      <c r="E577" s="71">
        <f t="shared" si="9"/>
        <v>176</v>
      </c>
      <c r="F577" s="46">
        <v>176</v>
      </c>
      <c r="G577" s="37"/>
      <c r="H577" s="38"/>
    </row>
    <row r="578" spans="1:8" s="2" customFormat="1" ht="12.75" x14ac:dyDescent="0.2">
      <c r="A578" s="75"/>
      <c r="B578" s="38"/>
      <c r="C578" s="38" t="s">
        <v>17</v>
      </c>
      <c r="D578" s="70"/>
      <c r="E578" s="71">
        <f t="shared" si="9"/>
        <v>77.983000000000004</v>
      </c>
      <c r="F578" s="46">
        <v>77.983000000000004</v>
      </c>
      <c r="G578" s="37"/>
      <c r="H578" s="38"/>
    </row>
    <row r="579" spans="1:8" s="2" customFormat="1" ht="12.75" x14ac:dyDescent="0.2">
      <c r="A579" s="75"/>
      <c r="B579" s="38" t="s">
        <v>49</v>
      </c>
      <c r="C579" s="38" t="s">
        <v>47</v>
      </c>
      <c r="D579" s="70"/>
      <c r="E579" s="71">
        <f t="shared" si="9"/>
        <v>0</v>
      </c>
      <c r="F579" s="46"/>
      <c r="G579" s="37"/>
      <c r="H579" s="38"/>
    </row>
    <row r="580" spans="1:8" s="2" customFormat="1" ht="12.75" x14ac:dyDescent="0.2">
      <c r="A580" s="75"/>
      <c r="B580" s="38"/>
      <c r="C580" s="38" t="s">
        <v>17</v>
      </c>
      <c r="D580" s="70"/>
      <c r="E580" s="71">
        <f t="shared" si="9"/>
        <v>0</v>
      </c>
      <c r="F580" s="46"/>
      <c r="G580" s="37"/>
      <c r="H580" s="38"/>
    </row>
    <row r="581" spans="1:8" s="2" customFormat="1" ht="12.75" x14ac:dyDescent="0.2">
      <c r="A581" s="75"/>
      <c r="B581" s="38" t="s">
        <v>51</v>
      </c>
      <c r="C581" s="38" t="s">
        <v>52</v>
      </c>
      <c r="D581" s="70"/>
      <c r="E581" s="71">
        <f t="shared" si="9"/>
        <v>0</v>
      </c>
      <c r="F581" s="46"/>
      <c r="G581" s="37"/>
      <c r="H581" s="38"/>
    </row>
    <row r="582" spans="1:8" s="2" customFormat="1" ht="12.75" x14ac:dyDescent="0.2">
      <c r="A582" s="75"/>
      <c r="B582" s="38"/>
      <c r="C582" s="38" t="s">
        <v>17</v>
      </c>
      <c r="D582" s="70"/>
      <c r="E582" s="71">
        <f t="shared" si="9"/>
        <v>0</v>
      </c>
      <c r="F582" s="46"/>
      <c r="G582" s="37"/>
      <c r="H582" s="38"/>
    </row>
    <row r="583" spans="1:8" s="2" customFormat="1" ht="13.5" thickBot="1" x14ac:dyDescent="0.25">
      <c r="A583" s="77"/>
      <c r="B583" s="67" t="s">
        <v>54</v>
      </c>
      <c r="C583" s="67" t="s">
        <v>17</v>
      </c>
      <c r="D583" s="67"/>
      <c r="E583" s="64">
        <f t="shared" si="9"/>
        <v>103.706</v>
      </c>
      <c r="F583" s="78">
        <v>4.8710000000000004</v>
      </c>
      <c r="G583" s="63">
        <v>98.835000000000008</v>
      </c>
      <c r="H583" s="67"/>
    </row>
    <row r="584" spans="1:8" s="2" customFormat="1" ht="12.75" x14ac:dyDescent="0.2">
      <c r="A584" s="68">
        <v>50</v>
      </c>
      <c r="B584" s="97" t="s">
        <v>104</v>
      </c>
      <c r="C584" s="98" t="s">
        <v>19</v>
      </c>
      <c r="D584" s="98"/>
      <c r="E584" s="81">
        <f t="shared" si="9"/>
        <v>1</v>
      </c>
      <c r="F584" s="72"/>
      <c r="G584" s="80">
        <v>1</v>
      </c>
      <c r="H584" s="70"/>
    </row>
    <row r="585" spans="1:8" s="2" customFormat="1" ht="12.75" x14ac:dyDescent="0.2">
      <c r="A585" s="75"/>
      <c r="B585" s="99"/>
      <c r="C585" s="99" t="s">
        <v>17</v>
      </c>
      <c r="D585" s="98"/>
      <c r="E585" s="81">
        <f t="shared" si="9"/>
        <v>43.347000000000001</v>
      </c>
      <c r="F585" s="46">
        <f>F587+F589+F591+F593+F594</f>
        <v>0</v>
      </c>
      <c r="G585" s="84">
        <v>43.347000000000001</v>
      </c>
      <c r="H585" s="38"/>
    </row>
    <row r="586" spans="1:8" s="2" customFormat="1" ht="12.75" x14ac:dyDescent="0.2">
      <c r="A586" s="75"/>
      <c r="B586" s="99" t="s">
        <v>43</v>
      </c>
      <c r="C586" s="99" t="s">
        <v>44</v>
      </c>
      <c r="D586" s="98"/>
      <c r="E586" s="81">
        <f t="shared" si="9"/>
        <v>0</v>
      </c>
      <c r="F586" s="46"/>
      <c r="G586" s="84"/>
      <c r="H586" s="38"/>
    </row>
    <row r="587" spans="1:8" s="2" customFormat="1" ht="12.75" x14ac:dyDescent="0.2">
      <c r="A587" s="75"/>
      <c r="B587" s="99"/>
      <c r="C587" s="99" t="s">
        <v>17</v>
      </c>
      <c r="D587" s="98"/>
      <c r="E587" s="81">
        <f t="shared" si="9"/>
        <v>0</v>
      </c>
      <c r="F587" s="46"/>
      <c r="G587" s="84"/>
      <c r="H587" s="38"/>
    </row>
    <row r="588" spans="1:8" s="2" customFormat="1" ht="12.75" x14ac:dyDescent="0.2">
      <c r="A588" s="75"/>
      <c r="B588" s="99" t="s">
        <v>46</v>
      </c>
      <c r="C588" s="99" t="s">
        <v>47</v>
      </c>
      <c r="D588" s="98"/>
      <c r="E588" s="81">
        <f t="shared" si="9"/>
        <v>0</v>
      </c>
      <c r="F588" s="46"/>
      <c r="G588" s="84"/>
      <c r="H588" s="38"/>
    </row>
    <row r="589" spans="1:8" s="2" customFormat="1" ht="12.75" x14ac:dyDescent="0.2">
      <c r="A589" s="75"/>
      <c r="B589" s="99"/>
      <c r="C589" s="99" t="s">
        <v>17</v>
      </c>
      <c r="D589" s="98"/>
      <c r="E589" s="81">
        <f t="shared" si="9"/>
        <v>0</v>
      </c>
      <c r="F589" s="46"/>
      <c r="G589" s="84"/>
      <c r="H589" s="38"/>
    </row>
    <row r="590" spans="1:8" s="2" customFormat="1" ht="12.75" x14ac:dyDescent="0.2">
      <c r="A590" s="75"/>
      <c r="B590" s="99" t="s">
        <v>49</v>
      </c>
      <c r="C590" s="99" t="s">
        <v>47</v>
      </c>
      <c r="D590" s="98"/>
      <c r="E590" s="81">
        <f t="shared" si="9"/>
        <v>0</v>
      </c>
      <c r="F590" s="46"/>
      <c r="G590" s="84"/>
      <c r="H590" s="38"/>
    </row>
    <row r="591" spans="1:8" s="2" customFormat="1" ht="12.75" x14ac:dyDescent="0.2">
      <c r="A591" s="75"/>
      <c r="B591" s="99"/>
      <c r="C591" s="99" t="s">
        <v>17</v>
      </c>
      <c r="D591" s="98"/>
      <c r="E591" s="81">
        <f t="shared" si="9"/>
        <v>0</v>
      </c>
      <c r="F591" s="46"/>
      <c r="G591" s="84"/>
      <c r="H591" s="38"/>
    </row>
    <row r="592" spans="1:8" s="2" customFormat="1" ht="12.75" x14ac:dyDescent="0.2">
      <c r="A592" s="75"/>
      <c r="B592" s="99" t="s">
        <v>51</v>
      </c>
      <c r="C592" s="99" t="s">
        <v>52</v>
      </c>
      <c r="D592" s="98"/>
      <c r="E592" s="81">
        <f t="shared" si="9"/>
        <v>0</v>
      </c>
      <c r="F592" s="46"/>
      <c r="G592" s="84"/>
      <c r="H592" s="38"/>
    </row>
    <row r="593" spans="1:8" s="2" customFormat="1" ht="12.75" x14ac:dyDescent="0.2">
      <c r="A593" s="75"/>
      <c r="B593" s="99"/>
      <c r="C593" s="99" t="s">
        <v>17</v>
      </c>
      <c r="D593" s="99"/>
      <c r="E593" s="89">
        <f t="shared" si="9"/>
        <v>0</v>
      </c>
      <c r="F593" s="46"/>
      <c r="G593" s="84"/>
      <c r="H593" s="38"/>
    </row>
    <row r="594" spans="1:8" s="2" customFormat="1" ht="13.5" thickBot="1" x14ac:dyDescent="0.25">
      <c r="A594" s="77"/>
      <c r="B594" s="100" t="s">
        <v>54</v>
      </c>
      <c r="C594" s="100" t="s">
        <v>17</v>
      </c>
      <c r="D594" s="113"/>
      <c r="E594" s="93">
        <f t="shared" si="9"/>
        <v>43.347000000000001</v>
      </c>
      <c r="F594" s="78"/>
      <c r="G594" s="91">
        <v>43.347000000000001</v>
      </c>
      <c r="H594" s="67"/>
    </row>
    <row r="595" spans="1:8" s="2" customFormat="1" ht="12.75" x14ac:dyDescent="0.2">
      <c r="A595" s="68">
        <v>51</v>
      </c>
      <c r="B595" s="97" t="s">
        <v>105</v>
      </c>
      <c r="C595" s="98" t="s">
        <v>19</v>
      </c>
      <c r="D595" s="98"/>
      <c r="E595" s="81">
        <f t="shared" si="9"/>
        <v>1</v>
      </c>
      <c r="F595" s="72"/>
      <c r="G595" s="80">
        <v>1</v>
      </c>
      <c r="H595" s="70"/>
    </row>
    <row r="596" spans="1:8" s="2" customFormat="1" ht="12.75" x14ac:dyDescent="0.2">
      <c r="A596" s="75"/>
      <c r="B596" s="99"/>
      <c r="C596" s="99" t="s">
        <v>17</v>
      </c>
      <c r="D596" s="98"/>
      <c r="E596" s="81">
        <f t="shared" si="9"/>
        <v>86.251999999999995</v>
      </c>
      <c r="F596" s="46">
        <f>F598+F600+F602+F604+F605</f>
        <v>0</v>
      </c>
      <c r="G596" s="84">
        <v>86.251999999999995</v>
      </c>
      <c r="H596" s="38"/>
    </row>
    <row r="597" spans="1:8" s="2" customFormat="1" ht="12.75" x14ac:dyDescent="0.2">
      <c r="A597" s="75"/>
      <c r="B597" s="99" t="s">
        <v>43</v>
      </c>
      <c r="C597" s="99" t="s">
        <v>44</v>
      </c>
      <c r="D597" s="98"/>
      <c r="E597" s="81">
        <f t="shared" si="9"/>
        <v>0</v>
      </c>
      <c r="F597" s="46"/>
      <c r="G597" s="84"/>
      <c r="H597" s="38"/>
    </row>
    <row r="598" spans="1:8" s="2" customFormat="1" ht="12.75" x14ac:dyDescent="0.2">
      <c r="A598" s="75"/>
      <c r="B598" s="99"/>
      <c r="C598" s="99" t="s">
        <v>17</v>
      </c>
      <c r="D598" s="98"/>
      <c r="E598" s="81">
        <f t="shared" si="9"/>
        <v>0</v>
      </c>
      <c r="F598" s="46"/>
      <c r="G598" s="84"/>
      <c r="H598" s="38"/>
    </row>
    <row r="599" spans="1:8" s="2" customFormat="1" ht="12.75" x14ac:dyDescent="0.2">
      <c r="A599" s="75"/>
      <c r="B599" s="99" t="s">
        <v>46</v>
      </c>
      <c r="C599" s="99" t="s">
        <v>47</v>
      </c>
      <c r="D599" s="98"/>
      <c r="E599" s="81">
        <f t="shared" si="9"/>
        <v>0</v>
      </c>
      <c r="F599" s="46"/>
      <c r="G599" s="84"/>
      <c r="H599" s="38"/>
    </row>
    <row r="600" spans="1:8" s="2" customFormat="1" ht="12.75" x14ac:dyDescent="0.2">
      <c r="A600" s="75"/>
      <c r="B600" s="99"/>
      <c r="C600" s="99" t="s">
        <v>17</v>
      </c>
      <c r="D600" s="98"/>
      <c r="E600" s="81">
        <f t="shared" si="9"/>
        <v>0</v>
      </c>
      <c r="F600" s="46"/>
      <c r="G600" s="84"/>
      <c r="H600" s="38"/>
    </row>
    <row r="601" spans="1:8" s="2" customFormat="1" ht="12.75" x14ac:dyDescent="0.2">
      <c r="A601" s="75"/>
      <c r="B601" s="99" t="s">
        <v>49</v>
      </c>
      <c r="C601" s="99" t="s">
        <v>47</v>
      </c>
      <c r="D601" s="98"/>
      <c r="E601" s="81">
        <f t="shared" si="9"/>
        <v>0</v>
      </c>
      <c r="F601" s="46"/>
      <c r="G601" s="84"/>
      <c r="H601" s="38"/>
    </row>
    <row r="602" spans="1:8" s="2" customFormat="1" ht="12.75" x14ac:dyDescent="0.2">
      <c r="A602" s="75"/>
      <c r="B602" s="99"/>
      <c r="C602" s="99" t="s">
        <v>17</v>
      </c>
      <c r="D602" s="98"/>
      <c r="E602" s="81">
        <f t="shared" si="9"/>
        <v>0</v>
      </c>
      <c r="F602" s="46"/>
      <c r="G602" s="84"/>
      <c r="H602" s="38"/>
    </row>
    <row r="603" spans="1:8" s="2" customFormat="1" ht="12.75" x14ac:dyDescent="0.2">
      <c r="A603" s="75"/>
      <c r="B603" s="99" t="s">
        <v>51</v>
      </c>
      <c r="C603" s="99" t="s">
        <v>52</v>
      </c>
      <c r="D603" s="98"/>
      <c r="E603" s="81">
        <f t="shared" si="9"/>
        <v>0</v>
      </c>
      <c r="F603" s="46"/>
      <c r="G603" s="84"/>
      <c r="H603" s="38"/>
    </row>
    <row r="604" spans="1:8" s="2" customFormat="1" ht="12.75" x14ac:dyDescent="0.2">
      <c r="A604" s="75"/>
      <c r="B604" s="99"/>
      <c r="C604" s="99" t="s">
        <v>17</v>
      </c>
      <c r="D604" s="98"/>
      <c r="E604" s="81">
        <f t="shared" si="9"/>
        <v>0</v>
      </c>
      <c r="F604" s="46"/>
      <c r="G604" s="84"/>
      <c r="H604" s="38"/>
    </row>
    <row r="605" spans="1:8" s="2" customFormat="1" ht="13.5" thickBot="1" x14ac:dyDescent="0.25">
      <c r="A605" s="77"/>
      <c r="B605" s="100" t="s">
        <v>54</v>
      </c>
      <c r="C605" s="100" t="s">
        <v>17</v>
      </c>
      <c r="D605" s="100"/>
      <c r="E605" s="101">
        <f t="shared" si="9"/>
        <v>86.251999999999995</v>
      </c>
      <c r="F605" s="78"/>
      <c r="G605" s="91">
        <v>86.251999999999995</v>
      </c>
      <c r="H605" s="67"/>
    </row>
    <row r="606" spans="1:8" s="2" customFormat="1" ht="12.75" x14ac:dyDescent="0.2">
      <c r="A606" s="68">
        <v>52</v>
      </c>
      <c r="B606" s="97" t="s">
        <v>106</v>
      </c>
      <c r="C606" s="98" t="s">
        <v>19</v>
      </c>
      <c r="D606" s="98"/>
      <c r="E606" s="81">
        <f t="shared" si="9"/>
        <v>1</v>
      </c>
      <c r="F606" s="72"/>
      <c r="G606" s="80">
        <v>1</v>
      </c>
      <c r="H606" s="70"/>
    </row>
    <row r="607" spans="1:8" s="2" customFormat="1" ht="12.75" x14ac:dyDescent="0.2">
      <c r="A607" s="75"/>
      <c r="B607" s="99"/>
      <c r="C607" s="99" t="s">
        <v>17</v>
      </c>
      <c r="D607" s="98"/>
      <c r="E607" s="81">
        <f t="shared" si="9"/>
        <v>35.386000000000003</v>
      </c>
      <c r="F607" s="46">
        <f>F609+F611+F613+F615+F616</f>
        <v>0</v>
      </c>
      <c r="G607" s="46">
        <v>35.386000000000003</v>
      </c>
      <c r="H607" s="38"/>
    </row>
    <row r="608" spans="1:8" s="2" customFormat="1" ht="12.75" x14ac:dyDescent="0.2">
      <c r="A608" s="75"/>
      <c r="B608" s="99" t="s">
        <v>43</v>
      </c>
      <c r="C608" s="99" t="s">
        <v>44</v>
      </c>
      <c r="D608" s="98"/>
      <c r="E608" s="81">
        <f t="shared" si="9"/>
        <v>0</v>
      </c>
      <c r="F608" s="46"/>
      <c r="G608" s="84"/>
      <c r="H608" s="38"/>
    </row>
    <row r="609" spans="1:8" s="2" customFormat="1" ht="12.75" x14ac:dyDescent="0.2">
      <c r="A609" s="75"/>
      <c r="B609" s="99"/>
      <c r="C609" s="99" t="s">
        <v>17</v>
      </c>
      <c r="D609" s="98"/>
      <c r="E609" s="81">
        <f t="shared" si="9"/>
        <v>0</v>
      </c>
      <c r="F609" s="46"/>
      <c r="G609" s="84"/>
      <c r="H609" s="38"/>
    </row>
    <row r="610" spans="1:8" s="2" customFormat="1" ht="12.75" x14ac:dyDescent="0.2">
      <c r="A610" s="75"/>
      <c r="B610" s="99" t="s">
        <v>46</v>
      </c>
      <c r="C610" s="99" t="s">
        <v>47</v>
      </c>
      <c r="D610" s="98"/>
      <c r="E610" s="81">
        <f t="shared" si="9"/>
        <v>0</v>
      </c>
      <c r="F610" s="46"/>
      <c r="G610" s="84"/>
      <c r="H610" s="38"/>
    </row>
    <row r="611" spans="1:8" s="2" customFormat="1" ht="12.75" x14ac:dyDescent="0.2">
      <c r="A611" s="75"/>
      <c r="B611" s="99"/>
      <c r="C611" s="99" t="s">
        <v>17</v>
      </c>
      <c r="D611" s="98"/>
      <c r="E611" s="81">
        <f t="shared" si="9"/>
        <v>0</v>
      </c>
      <c r="F611" s="46"/>
      <c r="G611" s="84"/>
      <c r="H611" s="38"/>
    </row>
    <row r="612" spans="1:8" s="2" customFormat="1" ht="12.75" x14ac:dyDescent="0.2">
      <c r="A612" s="75"/>
      <c r="B612" s="99" t="s">
        <v>49</v>
      </c>
      <c r="C612" s="99" t="s">
        <v>47</v>
      </c>
      <c r="D612" s="98"/>
      <c r="E612" s="81">
        <f t="shared" si="9"/>
        <v>0</v>
      </c>
      <c r="F612" s="46"/>
      <c r="G612" s="84"/>
      <c r="H612" s="38"/>
    </row>
    <row r="613" spans="1:8" s="2" customFormat="1" ht="12.75" x14ac:dyDescent="0.2">
      <c r="A613" s="75"/>
      <c r="B613" s="99"/>
      <c r="C613" s="99" t="s">
        <v>17</v>
      </c>
      <c r="D613" s="98"/>
      <c r="E613" s="81">
        <f t="shared" si="9"/>
        <v>0</v>
      </c>
      <c r="F613" s="46"/>
      <c r="G613" s="84"/>
      <c r="H613" s="38"/>
    </row>
    <row r="614" spans="1:8" s="2" customFormat="1" ht="12.75" x14ac:dyDescent="0.2">
      <c r="A614" s="75"/>
      <c r="B614" s="99" t="s">
        <v>51</v>
      </c>
      <c r="C614" s="99" t="s">
        <v>52</v>
      </c>
      <c r="D614" s="98"/>
      <c r="E614" s="81">
        <f t="shared" si="9"/>
        <v>0</v>
      </c>
      <c r="F614" s="46"/>
      <c r="G614" s="84"/>
      <c r="H614" s="38"/>
    </row>
    <row r="615" spans="1:8" s="2" customFormat="1" ht="12.75" x14ac:dyDescent="0.2">
      <c r="A615" s="75"/>
      <c r="B615" s="99"/>
      <c r="C615" s="99" t="s">
        <v>17</v>
      </c>
      <c r="D615" s="98"/>
      <c r="E615" s="81">
        <f t="shared" si="9"/>
        <v>0</v>
      </c>
      <c r="F615" s="46"/>
      <c r="G615" s="84"/>
      <c r="H615" s="38"/>
    </row>
    <row r="616" spans="1:8" s="2" customFormat="1" ht="13.5" thickBot="1" x14ac:dyDescent="0.25">
      <c r="A616" s="77"/>
      <c r="B616" s="100" t="s">
        <v>54</v>
      </c>
      <c r="C616" s="100" t="s">
        <v>17</v>
      </c>
      <c r="D616" s="100"/>
      <c r="E616" s="101">
        <f t="shared" si="9"/>
        <v>35.386000000000003</v>
      </c>
      <c r="F616" s="78"/>
      <c r="G616" s="91">
        <v>35.386000000000003</v>
      </c>
      <c r="H616" s="67"/>
    </row>
    <row r="617" spans="1:8" s="2" customFormat="1" ht="12.75" x14ac:dyDescent="0.2">
      <c r="A617" s="68">
        <v>53</v>
      </c>
      <c r="B617" s="97" t="s">
        <v>107</v>
      </c>
      <c r="C617" s="98" t="s">
        <v>19</v>
      </c>
      <c r="D617" s="98"/>
      <c r="E617" s="81">
        <f t="shared" si="9"/>
        <v>1</v>
      </c>
      <c r="F617" s="72">
        <v>1</v>
      </c>
      <c r="G617" s="80"/>
      <c r="H617" s="70"/>
    </row>
    <row r="618" spans="1:8" s="2" customFormat="1" ht="12.75" x14ac:dyDescent="0.2">
      <c r="A618" s="75"/>
      <c r="B618" s="99"/>
      <c r="C618" s="99" t="s">
        <v>17</v>
      </c>
      <c r="D618" s="98"/>
      <c r="E618" s="81">
        <f t="shared" si="9"/>
        <v>4.7249999999999996</v>
      </c>
      <c r="F618" s="46">
        <f>F620+F622+F624+F626+F627</f>
        <v>4.7249999999999996</v>
      </c>
      <c r="G618" s="84"/>
      <c r="H618" s="38"/>
    </row>
    <row r="619" spans="1:8" s="2" customFormat="1" ht="12.75" x14ac:dyDescent="0.2">
      <c r="A619" s="75"/>
      <c r="B619" s="99" t="s">
        <v>43</v>
      </c>
      <c r="C619" s="99" t="s">
        <v>44</v>
      </c>
      <c r="D619" s="98"/>
      <c r="E619" s="81">
        <f t="shared" si="9"/>
        <v>0</v>
      </c>
      <c r="F619" s="46"/>
      <c r="G619" s="84"/>
      <c r="H619" s="38"/>
    </row>
    <row r="620" spans="1:8" s="2" customFormat="1" ht="12.75" x14ac:dyDescent="0.2">
      <c r="A620" s="75"/>
      <c r="B620" s="99"/>
      <c r="C620" s="99" t="s">
        <v>17</v>
      </c>
      <c r="D620" s="98"/>
      <c r="E620" s="81">
        <f t="shared" si="9"/>
        <v>0</v>
      </c>
      <c r="F620" s="46"/>
      <c r="G620" s="84"/>
      <c r="H620" s="38"/>
    </row>
    <row r="621" spans="1:8" s="2" customFormat="1" ht="12.75" x14ac:dyDescent="0.2">
      <c r="A621" s="75"/>
      <c r="B621" s="99" t="s">
        <v>46</v>
      </c>
      <c r="C621" s="99" t="s">
        <v>47</v>
      </c>
      <c r="D621" s="98"/>
      <c r="E621" s="81">
        <f t="shared" si="9"/>
        <v>0</v>
      </c>
      <c r="F621" s="46"/>
      <c r="G621" s="84"/>
      <c r="H621" s="38"/>
    </row>
    <row r="622" spans="1:8" s="2" customFormat="1" ht="12.75" x14ac:dyDescent="0.2">
      <c r="A622" s="75"/>
      <c r="B622" s="99"/>
      <c r="C622" s="99" t="s">
        <v>17</v>
      </c>
      <c r="D622" s="98"/>
      <c r="E622" s="81">
        <f t="shared" si="9"/>
        <v>0</v>
      </c>
      <c r="F622" s="46"/>
      <c r="G622" s="84"/>
      <c r="H622" s="38"/>
    </row>
    <row r="623" spans="1:8" s="2" customFormat="1" ht="12.75" x14ac:dyDescent="0.2">
      <c r="A623" s="75"/>
      <c r="B623" s="99" t="s">
        <v>49</v>
      </c>
      <c r="C623" s="99" t="s">
        <v>47</v>
      </c>
      <c r="D623" s="98"/>
      <c r="E623" s="81">
        <f t="shared" si="9"/>
        <v>0</v>
      </c>
      <c r="F623" s="46"/>
      <c r="G623" s="84"/>
      <c r="H623" s="38"/>
    </row>
    <row r="624" spans="1:8" s="2" customFormat="1" ht="12.75" x14ac:dyDescent="0.2">
      <c r="A624" s="75"/>
      <c r="B624" s="99"/>
      <c r="C624" s="99" t="s">
        <v>17</v>
      </c>
      <c r="D624" s="98"/>
      <c r="E624" s="81">
        <f t="shared" si="9"/>
        <v>0</v>
      </c>
      <c r="F624" s="46"/>
      <c r="G624" s="84"/>
      <c r="H624" s="38"/>
    </row>
    <row r="625" spans="1:110" s="2" customFormat="1" ht="12.75" x14ac:dyDescent="0.2">
      <c r="A625" s="75"/>
      <c r="B625" s="99" t="s">
        <v>51</v>
      </c>
      <c r="C625" s="99" t="s">
        <v>52</v>
      </c>
      <c r="D625" s="98"/>
      <c r="E625" s="81">
        <f t="shared" si="9"/>
        <v>0</v>
      </c>
      <c r="F625" s="46"/>
      <c r="G625" s="84"/>
      <c r="H625" s="38"/>
    </row>
    <row r="626" spans="1:110" s="2" customFormat="1" ht="12.75" x14ac:dyDescent="0.2">
      <c r="A626" s="75"/>
      <c r="B626" s="99"/>
      <c r="C626" s="99" t="s">
        <v>17</v>
      </c>
      <c r="D626" s="98"/>
      <c r="E626" s="81">
        <f t="shared" si="9"/>
        <v>0</v>
      </c>
      <c r="F626" s="46"/>
      <c r="G626" s="84"/>
      <c r="H626" s="38"/>
    </row>
    <row r="627" spans="1:110" s="2" customFormat="1" ht="13.5" thickBot="1" x14ac:dyDescent="0.25">
      <c r="A627" s="77"/>
      <c r="B627" s="100" t="s">
        <v>54</v>
      </c>
      <c r="C627" s="100" t="s">
        <v>17</v>
      </c>
      <c r="D627" s="100"/>
      <c r="E627" s="101">
        <f t="shared" si="9"/>
        <v>4.7249999999999996</v>
      </c>
      <c r="F627" s="78">
        <f>2.118+2.607</f>
        <v>4.7249999999999996</v>
      </c>
      <c r="G627" s="91"/>
      <c r="H627" s="67"/>
    </row>
    <row r="628" spans="1:110" s="2" customFormat="1" ht="12.75" x14ac:dyDescent="0.2">
      <c r="A628" s="68">
        <v>54</v>
      </c>
      <c r="B628" s="69" t="s">
        <v>108</v>
      </c>
      <c r="C628" s="70" t="s">
        <v>19</v>
      </c>
      <c r="D628" s="70"/>
      <c r="E628" s="71">
        <f t="shared" si="9"/>
        <v>1</v>
      </c>
      <c r="F628" s="72">
        <v>1</v>
      </c>
      <c r="G628" s="73"/>
      <c r="H628" s="70"/>
    </row>
    <row r="629" spans="1:110" s="2" customFormat="1" ht="12.75" x14ac:dyDescent="0.2">
      <c r="A629" s="75"/>
      <c r="B629" s="38"/>
      <c r="C629" s="38" t="s">
        <v>17</v>
      </c>
      <c r="D629" s="70"/>
      <c r="E629" s="71">
        <f t="shared" si="9"/>
        <v>1.0620000000000001</v>
      </c>
      <c r="F629" s="46">
        <f>F631+F633+F635+F637+F638</f>
        <v>1.0620000000000001</v>
      </c>
      <c r="G629" s="37"/>
      <c r="H629" s="38"/>
    </row>
    <row r="630" spans="1:110" s="2" customFormat="1" ht="12.75" x14ac:dyDescent="0.2">
      <c r="A630" s="75"/>
      <c r="B630" s="38" t="s">
        <v>43</v>
      </c>
      <c r="C630" s="38" t="s">
        <v>44</v>
      </c>
      <c r="D630" s="70"/>
      <c r="E630" s="71">
        <f t="shared" si="9"/>
        <v>0</v>
      </c>
      <c r="F630" s="46"/>
      <c r="G630" s="37"/>
      <c r="H630" s="38"/>
    </row>
    <row r="631" spans="1:110" s="2" customFormat="1" ht="12.75" x14ac:dyDescent="0.2">
      <c r="A631" s="75"/>
      <c r="B631" s="38"/>
      <c r="C631" s="38" t="s">
        <v>17</v>
      </c>
      <c r="D631" s="70"/>
      <c r="E631" s="71">
        <f t="shared" si="9"/>
        <v>0</v>
      </c>
      <c r="F631" s="46"/>
      <c r="G631" s="37"/>
      <c r="H631" s="38"/>
    </row>
    <row r="632" spans="1:110" s="2" customFormat="1" ht="12.75" x14ac:dyDescent="0.2">
      <c r="A632" s="75"/>
      <c r="B632" s="38" t="s">
        <v>46</v>
      </c>
      <c r="C632" s="38" t="s">
        <v>47</v>
      </c>
      <c r="D632" s="70"/>
      <c r="E632" s="71">
        <f t="shared" si="9"/>
        <v>0</v>
      </c>
      <c r="F632" s="46"/>
      <c r="G632" s="37"/>
      <c r="H632" s="38"/>
    </row>
    <row r="633" spans="1:110" s="2" customFormat="1" ht="12.75" x14ac:dyDescent="0.2">
      <c r="A633" s="75"/>
      <c r="B633" s="38"/>
      <c r="C633" s="38" t="s">
        <v>17</v>
      </c>
      <c r="D633" s="70"/>
      <c r="E633" s="71">
        <f t="shared" si="9"/>
        <v>0</v>
      </c>
      <c r="F633" s="46"/>
      <c r="G633" s="37"/>
      <c r="H633" s="38"/>
    </row>
    <row r="634" spans="1:110" s="2" customFormat="1" ht="12.75" x14ac:dyDescent="0.2">
      <c r="A634" s="75"/>
      <c r="B634" s="38" t="s">
        <v>49</v>
      </c>
      <c r="C634" s="38" t="s">
        <v>47</v>
      </c>
      <c r="D634" s="70"/>
      <c r="E634" s="71">
        <f t="shared" si="9"/>
        <v>0</v>
      </c>
      <c r="F634" s="46"/>
      <c r="G634" s="37"/>
      <c r="H634" s="38"/>
    </row>
    <row r="635" spans="1:110" s="2" customFormat="1" ht="12.75" x14ac:dyDescent="0.2">
      <c r="A635" s="75"/>
      <c r="B635" s="38"/>
      <c r="C635" s="38" t="s">
        <v>17</v>
      </c>
      <c r="D635" s="70"/>
      <c r="E635" s="71">
        <f t="shared" si="9"/>
        <v>0</v>
      </c>
      <c r="F635" s="46"/>
      <c r="G635" s="37"/>
      <c r="H635" s="38"/>
    </row>
    <row r="636" spans="1:110" s="2" customFormat="1" ht="12.75" x14ac:dyDescent="0.2">
      <c r="A636" s="75"/>
      <c r="B636" s="38" t="s">
        <v>51</v>
      </c>
      <c r="C636" s="38" t="s">
        <v>52</v>
      </c>
      <c r="D636" s="70"/>
      <c r="E636" s="71">
        <f t="shared" si="9"/>
        <v>0</v>
      </c>
      <c r="F636" s="46"/>
      <c r="G636" s="37"/>
      <c r="H636" s="38"/>
    </row>
    <row r="637" spans="1:110" s="2" customFormat="1" ht="12.75" x14ac:dyDescent="0.2">
      <c r="A637" s="75"/>
      <c r="B637" s="38"/>
      <c r="C637" s="38" t="s">
        <v>17</v>
      </c>
      <c r="D637" s="70"/>
      <c r="E637" s="71">
        <f t="shared" si="9"/>
        <v>0</v>
      </c>
      <c r="F637" s="46"/>
      <c r="G637" s="37"/>
      <c r="H637" s="38"/>
    </row>
    <row r="638" spans="1:110" s="2" customFormat="1" ht="13.5" thickBot="1" x14ac:dyDescent="0.25">
      <c r="A638" s="77"/>
      <c r="B638" s="67" t="s">
        <v>54</v>
      </c>
      <c r="C638" s="67" t="s">
        <v>17</v>
      </c>
      <c r="D638" s="67"/>
      <c r="E638" s="64">
        <f t="shared" si="9"/>
        <v>1.0620000000000001</v>
      </c>
      <c r="F638" s="78">
        <v>1.0620000000000001</v>
      </c>
      <c r="G638" s="63"/>
      <c r="H638" s="67"/>
    </row>
    <row r="639" spans="1:110" s="5" customFormat="1" ht="15.75" customHeight="1" x14ac:dyDescent="0.25">
      <c r="A639" s="114">
        <v>3</v>
      </c>
      <c r="B639" s="115" t="s">
        <v>109</v>
      </c>
      <c r="C639" s="116" t="s">
        <v>19</v>
      </c>
      <c r="D639" s="117"/>
      <c r="E639" s="118">
        <f>F639+G639</f>
        <v>76</v>
      </c>
      <c r="F639" s="118">
        <f t="shared" ref="F639:F648" si="11">F649+F659+F669+F679+F689+F699+F709+F719+F729+F739+F749+F759+F769+F779+F789+F799+F809+F819+F829+F839+F849+F859+F869+F879+F889+F899+F909+F919+F929+F939+F949+F959+F969+F979+F989+F999+F1009+F1019+F1029+F1039+F1049+F1059+F1069+F1079+F1089+F1099+F1109+F1119+F1129+F1139+F1149+F1159+F1169+F1179+F1189+F1199+F1209+F1219+F1229+F1239+F1249+F1259+F1269+F1279+F1289+F1299+F1309+F1319+F1329+F1339+F1359+F1369+F1379+F1389+F1399</f>
        <v>53</v>
      </c>
      <c r="G639" s="118">
        <f>G649+G659+G669+G679+G689+G699+G709+G719+G729+G739+G749+G759+G769+G779+G789+G799+G809+G819+G829+G839+G849+G859+G869+G879+G889+G899+G909+G919+G929+G939+G949+G959+G969+G979+G989+G999+G1009+G1019+G1029+G1039+G1049+G1059+G1069+G1079+G1089+G1099+G1109+G1119+G1129+G1139+G1149+G1159+G1169+G1179+G1189+G1199+G1209+G1219+G1229+G1239+G1249+G1259+G1269+G1279+G1289+G1299+G1309+G1319+G1329+G1339+G1349+G1359+G1369+G1379+G1389+G1399</f>
        <v>23</v>
      </c>
      <c r="H639" s="117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</row>
    <row r="640" spans="1:110" s="5" customFormat="1" ht="16.5" customHeight="1" x14ac:dyDescent="0.25">
      <c r="A640" s="114"/>
      <c r="B640" s="115"/>
      <c r="C640" s="119" t="s">
        <v>17</v>
      </c>
      <c r="D640" s="117"/>
      <c r="E640" s="118">
        <f>F640+G640</f>
        <v>8922.5809999999983</v>
      </c>
      <c r="F640" s="118">
        <f t="shared" si="11"/>
        <v>2263.0169999999994</v>
      </c>
      <c r="G640" s="118">
        <f>G650+G660+G670+G680+G690+G700+G710+G720+G730+G740+G750+G760+G770+G780+G790+G800+G810+G820+G830+G840+G850+G860+G870+G880+G890+G900+G910+G920+G930+G940+G950+G960+G970+G980+G990+G1000+G1010+G1020+G1030+G1040+G1050+G1060+G1070+G1080+G1090+G1100+G1110+G1120+G1130+G1140+G1150+G1160+G1170+G1180+G1190+G1200+G1210+G1220+G1230+G1240+G1250+G1260+G1270+G1280+G1290+G1300+G1310+G1320+G1330+G1340+G1360+G1370+G1380+G1390+G1400+G1350</f>
        <v>6659.5639999999994</v>
      </c>
      <c r="H640" s="117"/>
    </row>
    <row r="641" spans="1:110" s="125" customFormat="1" ht="15" customHeight="1" x14ac:dyDescent="0.2">
      <c r="A641" s="120" t="s">
        <v>110</v>
      </c>
      <c r="B641" s="121" t="s">
        <v>111</v>
      </c>
      <c r="C641" s="122" t="s">
        <v>20</v>
      </c>
      <c r="D641" s="123"/>
      <c r="E641" s="124">
        <f t="shared" ref="E641:E704" si="12">F641+G641</f>
        <v>7.4149999999999983</v>
      </c>
      <c r="F641" s="124">
        <f t="shared" si="11"/>
        <v>2.9519999999999991</v>
      </c>
      <c r="G641" s="124">
        <f t="shared" ref="G641:G648" si="13">G651+G661+G671+G681+G691+G701+G711+G721+G731+G741+G751+G761+G771+G781+G791+G801+G811+G821+G831+G841+G851+G861+G871+G881+G891+G901+G911+G921+G931+G941+G951+G961+G971+G981+G991+G1001+G1011+G1021+G1031+G1041+G1051+G1061+G1071+G1081+G1091+G1101+G1111+G1121+G1131+G1141+G1151+G1161+G1171+G1181+G1191+G1201+G1211+G1221+G1231+G1241+G1251+G1261+G1271+G1281+G1291+G1301+G1311+G1321+G1331+G1341+G1361+G1371+G1381+G1391+G1401+G1351</f>
        <v>4.4629999999999992</v>
      </c>
      <c r="H641" s="123"/>
    </row>
    <row r="642" spans="1:110" s="125" customFormat="1" ht="19.5" customHeight="1" x14ac:dyDescent="0.2">
      <c r="A642" s="120"/>
      <c r="B642" s="121"/>
      <c r="C642" s="122" t="s">
        <v>17</v>
      </c>
      <c r="D642" s="123"/>
      <c r="E642" s="124">
        <f t="shared" si="12"/>
        <v>6604.8230000000003</v>
      </c>
      <c r="F642" s="124">
        <f t="shared" si="11"/>
        <v>2009.675</v>
      </c>
      <c r="G642" s="124">
        <f t="shared" si="13"/>
        <v>4595.1480000000001</v>
      </c>
      <c r="H642" s="123"/>
    </row>
    <row r="643" spans="1:110" s="125" customFormat="1" ht="15" customHeight="1" x14ac:dyDescent="0.2">
      <c r="A643" s="120" t="s">
        <v>112</v>
      </c>
      <c r="B643" s="121" t="s">
        <v>113</v>
      </c>
      <c r="C643" s="122" t="s">
        <v>20</v>
      </c>
      <c r="D643" s="123"/>
      <c r="E643" s="124">
        <f t="shared" si="12"/>
        <v>0.51250000000000018</v>
      </c>
      <c r="F643" s="124">
        <f t="shared" si="11"/>
        <v>0.20950000000000008</v>
      </c>
      <c r="G643" s="124">
        <f t="shared" si="13"/>
        <v>0.30300000000000005</v>
      </c>
      <c r="H643" s="123"/>
    </row>
    <row r="644" spans="1:110" s="125" customFormat="1" ht="18.75" customHeight="1" x14ac:dyDescent="0.2">
      <c r="A644" s="120"/>
      <c r="B644" s="121"/>
      <c r="C644" s="122" t="s">
        <v>17</v>
      </c>
      <c r="D644" s="123"/>
      <c r="E644" s="124">
        <f t="shared" si="12"/>
        <v>1337.0509999999999</v>
      </c>
      <c r="F644" s="124">
        <f t="shared" si="11"/>
        <v>253.34199999999998</v>
      </c>
      <c r="G644" s="124">
        <f t="shared" si="13"/>
        <v>1083.7089999999998</v>
      </c>
      <c r="H644" s="123"/>
      <c r="J644" s="126"/>
      <c r="K644" s="126"/>
    </row>
    <row r="645" spans="1:110" s="125" customFormat="1" ht="18.75" customHeight="1" x14ac:dyDescent="0.2">
      <c r="A645" s="120" t="s">
        <v>114</v>
      </c>
      <c r="B645" s="127" t="s">
        <v>115</v>
      </c>
      <c r="C645" s="122" t="s">
        <v>116</v>
      </c>
      <c r="D645" s="123"/>
      <c r="E645" s="124">
        <f t="shared" si="12"/>
        <v>2.048</v>
      </c>
      <c r="F645" s="124">
        <f t="shared" si="11"/>
        <v>0</v>
      </c>
      <c r="G645" s="124">
        <f t="shared" si="13"/>
        <v>2.048</v>
      </c>
      <c r="H645" s="123"/>
      <c r="J645" s="126"/>
      <c r="K645" s="126"/>
      <c r="L645" s="126"/>
    </row>
    <row r="646" spans="1:110" s="125" customFormat="1" ht="18.75" customHeight="1" x14ac:dyDescent="0.2">
      <c r="A646" s="120"/>
      <c r="B646" s="127"/>
      <c r="C646" s="122" t="s">
        <v>17</v>
      </c>
      <c r="D646" s="123"/>
      <c r="E646" s="124">
        <f t="shared" si="12"/>
        <v>980.70700000000011</v>
      </c>
      <c r="F646" s="124">
        <f t="shared" si="11"/>
        <v>0</v>
      </c>
      <c r="G646" s="124">
        <f t="shared" si="13"/>
        <v>980.70700000000011</v>
      </c>
      <c r="H646" s="123"/>
    </row>
    <row r="647" spans="1:110" s="125" customFormat="1" ht="16.5" customHeight="1" x14ac:dyDescent="0.2">
      <c r="A647" s="120" t="s">
        <v>117</v>
      </c>
      <c r="B647" s="128" t="s">
        <v>118</v>
      </c>
      <c r="C647" s="122" t="s">
        <v>52</v>
      </c>
      <c r="D647" s="129"/>
      <c r="E647" s="124">
        <f t="shared" si="12"/>
        <v>0</v>
      </c>
      <c r="F647" s="124">
        <f t="shared" si="11"/>
        <v>0</v>
      </c>
      <c r="G647" s="124">
        <f t="shared" si="13"/>
        <v>0</v>
      </c>
      <c r="H647" s="129"/>
    </row>
    <row r="648" spans="1:110" s="125" customFormat="1" ht="20.25" customHeight="1" x14ac:dyDescent="0.2">
      <c r="A648" s="120"/>
      <c r="B648" s="128"/>
      <c r="C648" s="122" t="s">
        <v>17</v>
      </c>
      <c r="D648" s="129"/>
      <c r="E648" s="124">
        <f t="shared" si="12"/>
        <v>0</v>
      </c>
      <c r="F648" s="124">
        <f t="shared" si="11"/>
        <v>0</v>
      </c>
      <c r="G648" s="124">
        <f t="shared" si="13"/>
        <v>0</v>
      </c>
      <c r="H648" s="129"/>
    </row>
    <row r="649" spans="1:110" s="5" customFormat="1" x14ac:dyDescent="0.25">
      <c r="A649" s="130">
        <v>1</v>
      </c>
      <c r="B649" s="131" t="s">
        <v>119</v>
      </c>
      <c r="C649" s="132"/>
      <c r="D649" s="133"/>
      <c r="E649" s="134">
        <f t="shared" si="12"/>
        <v>1</v>
      </c>
      <c r="F649" s="134">
        <v>1</v>
      </c>
      <c r="G649" s="135"/>
      <c r="H649" s="133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</row>
    <row r="650" spans="1:110" s="5" customFormat="1" x14ac:dyDescent="0.25">
      <c r="A650" s="136"/>
      <c r="B650" s="137"/>
      <c r="C650" s="132" t="s">
        <v>17</v>
      </c>
      <c r="D650" s="138"/>
      <c r="E650" s="134">
        <f t="shared" si="12"/>
        <v>17.696999999999999</v>
      </c>
      <c r="F650" s="134">
        <f>F652+F654+F656+F658</f>
        <v>17.696999999999999</v>
      </c>
      <c r="G650" s="135">
        <f>G652+G654+G656+G658</f>
        <v>0</v>
      </c>
      <c r="H650" s="138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</row>
    <row r="651" spans="1:110" s="5" customFormat="1" x14ac:dyDescent="0.25">
      <c r="A651" s="136"/>
      <c r="B651" s="139" t="s">
        <v>111</v>
      </c>
      <c r="C651" s="132" t="s">
        <v>20</v>
      </c>
      <c r="D651" s="132"/>
      <c r="E651" s="134">
        <f t="shared" si="12"/>
        <v>4.0000000000000001E-3</v>
      </c>
      <c r="F651" s="134">
        <v>4.0000000000000001E-3</v>
      </c>
      <c r="G651" s="135"/>
      <c r="H651" s="132"/>
      <c r="K651" s="140"/>
      <c r="L651" s="141"/>
      <c r="M651" s="141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</row>
    <row r="652" spans="1:110" s="5" customFormat="1" x14ac:dyDescent="0.25">
      <c r="A652" s="136"/>
      <c r="B652" s="139"/>
      <c r="C652" s="132" t="s">
        <v>17</v>
      </c>
      <c r="D652" s="132"/>
      <c r="E652" s="134">
        <f t="shared" si="12"/>
        <v>5.3079999999999998</v>
      </c>
      <c r="F652" s="134">
        <v>5.3079999999999998</v>
      </c>
      <c r="G652" s="135"/>
      <c r="H652" s="132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</row>
    <row r="653" spans="1:110" s="5" customFormat="1" x14ac:dyDescent="0.25">
      <c r="A653" s="136"/>
      <c r="B653" s="139" t="s">
        <v>113</v>
      </c>
      <c r="C653" s="132" t="s">
        <v>20</v>
      </c>
      <c r="D653" s="132"/>
      <c r="E653" s="134">
        <f t="shared" si="12"/>
        <v>1.2E-2</v>
      </c>
      <c r="F653" s="134">
        <v>1.2E-2</v>
      </c>
      <c r="G653" s="135"/>
      <c r="H653" s="132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</row>
    <row r="654" spans="1:110" s="5" customFormat="1" x14ac:dyDescent="0.25">
      <c r="A654" s="136"/>
      <c r="B654" s="139"/>
      <c r="C654" s="132" t="s">
        <v>17</v>
      </c>
      <c r="D654" s="132"/>
      <c r="E654" s="134">
        <f t="shared" si="12"/>
        <v>12.388999999999999</v>
      </c>
      <c r="F654" s="134">
        <v>12.388999999999999</v>
      </c>
      <c r="G654" s="135"/>
      <c r="H654" s="132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</row>
    <row r="655" spans="1:110" s="5" customFormat="1" x14ac:dyDescent="0.25">
      <c r="A655" s="136"/>
      <c r="B655" s="142" t="s">
        <v>115</v>
      </c>
      <c r="C655" s="132" t="s">
        <v>116</v>
      </c>
      <c r="D655" s="132"/>
      <c r="E655" s="134">
        <f t="shared" si="12"/>
        <v>0</v>
      </c>
      <c r="F655" s="134"/>
      <c r="G655" s="135"/>
      <c r="H655" s="132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</row>
    <row r="656" spans="1:110" s="5" customFormat="1" x14ac:dyDescent="0.25">
      <c r="A656" s="136"/>
      <c r="B656" s="142"/>
      <c r="C656" s="132" t="s">
        <v>17</v>
      </c>
      <c r="D656" s="132"/>
      <c r="E656" s="134">
        <f t="shared" si="12"/>
        <v>0</v>
      </c>
      <c r="F656" s="134"/>
      <c r="G656" s="135"/>
      <c r="H656" s="132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</row>
    <row r="657" spans="1:110" s="5" customFormat="1" x14ac:dyDescent="0.25">
      <c r="A657" s="136"/>
      <c r="B657" s="139" t="s">
        <v>118</v>
      </c>
      <c r="C657" s="132" t="s">
        <v>52</v>
      </c>
      <c r="D657" s="133"/>
      <c r="E657" s="134">
        <f t="shared" si="12"/>
        <v>0</v>
      </c>
      <c r="F657" s="134"/>
      <c r="G657" s="135"/>
      <c r="H657" s="133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</row>
    <row r="658" spans="1:110" s="5" customFormat="1" x14ac:dyDescent="0.25">
      <c r="A658" s="143"/>
      <c r="B658" s="139"/>
      <c r="C658" s="132" t="s">
        <v>17</v>
      </c>
      <c r="D658" s="133"/>
      <c r="E658" s="134">
        <f t="shared" si="12"/>
        <v>0</v>
      </c>
      <c r="F658" s="134"/>
      <c r="G658" s="135"/>
      <c r="H658" s="133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</row>
    <row r="659" spans="1:110" s="5" customFormat="1" x14ac:dyDescent="0.25">
      <c r="A659" s="130">
        <v>2</v>
      </c>
      <c r="B659" s="131" t="s">
        <v>120</v>
      </c>
      <c r="C659" s="132"/>
      <c r="D659" s="133"/>
      <c r="E659" s="134">
        <f t="shared" si="12"/>
        <v>1</v>
      </c>
      <c r="F659" s="134">
        <v>1</v>
      </c>
      <c r="G659" s="135"/>
      <c r="H659" s="133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</row>
    <row r="660" spans="1:110" s="5" customFormat="1" x14ac:dyDescent="0.25">
      <c r="A660" s="136"/>
      <c r="B660" s="137"/>
      <c r="C660" s="132" t="s">
        <v>17</v>
      </c>
      <c r="D660" s="138"/>
      <c r="E660" s="134">
        <f t="shared" si="12"/>
        <v>190.47800000000001</v>
      </c>
      <c r="F660" s="134">
        <f>F662+F664+F666+F668</f>
        <v>19.039000000000001</v>
      </c>
      <c r="G660" s="135">
        <f>G662+G664+G666+G668</f>
        <v>171.43899999999999</v>
      </c>
      <c r="H660" s="138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</row>
    <row r="661" spans="1:110" s="5" customFormat="1" x14ac:dyDescent="0.25">
      <c r="A661" s="136"/>
      <c r="B661" s="139" t="s">
        <v>111</v>
      </c>
      <c r="C661" s="132" t="s">
        <v>20</v>
      </c>
      <c r="D661" s="132"/>
      <c r="E661" s="134">
        <f t="shared" si="12"/>
        <v>0.13500000000000001</v>
      </c>
      <c r="F661" s="134">
        <v>0.02</v>
      </c>
      <c r="G661" s="135">
        <v>0.115</v>
      </c>
      <c r="H661" s="132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</row>
    <row r="662" spans="1:110" s="5" customFormat="1" x14ac:dyDescent="0.25">
      <c r="A662" s="136"/>
      <c r="B662" s="139"/>
      <c r="C662" s="132" t="s">
        <v>17</v>
      </c>
      <c r="D662" s="132"/>
      <c r="E662" s="134">
        <f t="shared" si="12"/>
        <v>190.47800000000001</v>
      </c>
      <c r="F662" s="134">
        <v>19.039000000000001</v>
      </c>
      <c r="G662" s="135">
        <v>171.43899999999999</v>
      </c>
      <c r="H662" s="132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</row>
    <row r="663" spans="1:110" s="5" customFormat="1" ht="14.25" customHeight="1" x14ac:dyDescent="0.25">
      <c r="A663" s="136"/>
      <c r="B663" s="139" t="s">
        <v>113</v>
      </c>
      <c r="C663" s="132" t="s">
        <v>20</v>
      </c>
      <c r="D663" s="132"/>
      <c r="E663" s="134">
        <f t="shared" si="12"/>
        <v>0</v>
      </c>
      <c r="F663" s="134"/>
      <c r="G663" s="135"/>
      <c r="H663" s="132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</row>
    <row r="664" spans="1:110" s="5" customFormat="1" x14ac:dyDescent="0.25">
      <c r="A664" s="136"/>
      <c r="B664" s="139"/>
      <c r="C664" s="132" t="s">
        <v>17</v>
      </c>
      <c r="D664" s="132"/>
      <c r="E664" s="134">
        <f t="shared" si="12"/>
        <v>0</v>
      </c>
      <c r="F664" s="134"/>
      <c r="G664" s="135"/>
      <c r="H664" s="132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</row>
    <row r="665" spans="1:110" s="5" customFormat="1" x14ac:dyDescent="0.25">
      <c r="A665" s="136"/>
      <c r="B665" s="142" t="s">
        <v>115</v>
      </c>
      <c r="C665" s="132" t="s">
        <v>116</v>
      </c>
      <c r="D665" s="132"/>
      <c r="E665" s="134">
        <f t="shared" si="12"/>
        <v>0</v>
      </c>
      <c r="F665" s="134"/>
      <c r="G665" s="135"/>
      <c r="H665" s="132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</row>
    <row r="666" spans="1:110" s="5" customFormat="1" x14ac:dyDescent="0.25">
      <c r="A666" s="136"/>
      <c r="B666" s="142"/>
      <c r="C666" s="132" t="s">
        <v>17</v>
      </c>
      <c r="D666" s="132"/>
      <c r="E666" s="134">
        <f t="shared" si="12"/>
        <v>0</v>
      </c>
      <c r="F666" s="134"/>
      <c r="G666" s="135"/>
      <c r="H666" s="132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</row>
    <row r="667" spans="1:110" s="5" customFormat="1" x14ac:dyDescent="0.25">
      <c r="A667" s="136"/>
      <c r="B667" s="139" t="s">
        <v>118</v>
      </c>
      <c r="C667" s="132" t="s">
        <v>52</v>
      </c>
      <c r="D667" s="133"/>
      <c r="E667" s="134">
        <f t="shared" si="12"/>
        <v>0</v>
      </c>
      <c r="F667" s="134"/>
      <c r="G667" s="135"/>
      <c r="H667" s="133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</row>
    <row r="668" spans="1:110" s="5" customFormat="1" x14ac:dyDescent="0.25">
      <c r="A668" s="143"/>
      <c r="B668" s="139"/>
      <c r="C668" s="132" t="s">
        <v>17</v>
      </c>
      <c r="D668" s="133"/>
      <c r="E668" s="134">
        <f t="shared" si="12"/>
        <v>0</v>
      </c>
      <c r="F668" s="134"/>
      <c r="G668" s="135"/>
      <c r="H668" s="133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</row>
    <row r="669" spans="1:110" s="3" customFormat="1" x14ac:dyDescent="0.25">
      <c r="A669" s="130">
        <v>3</v>
      </c>
      <c r="B669" s="131" t="s">
        <v>121</v>
      </c>
      <c r="C669" s="132" t="s">
        <v>19</v>
      </c>
      <c r="D669" s="133"/>
      <c r="E669" s="135">
        <f t="shared" si="12"/>
        <v>1</v>
      </c>
      <c r="F669" s="135"/>
      <c r="G669" s="135">
        <v>1</v>
      </c>
      <c r="H669" s="133"/>
      <c r="I669" s="5"/>
      <c r="J669" s="5"/>
      <c r="K669" s="5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</row>
    <row r="670" spans="1:110" s="3" customFormat="1" x14ac:dyDescent="0.25">
      <c r="A670" s="136"/>
      <c r="B670" s="137"/>
      <c r="C670" s="132" t="s">
        <v>17</v>
      </c>
      <c r="D670" s="138"/>
      <c r="E670" s="135">
        <f t="shared" si="12"/>
        <v>583.43700000000001</v>
      </c>
      <c r="F670" s="135">
        <f>F672+F674+F676+F678</f>
        <v>0</v>
      </c>
      <c r="G670" s="135">
        <f>G672+G674+G676+G678</f>
        <v>583.43700000000001</v>
      </c>
      <c r="H670" s="138"/>
      <c r="I670" s="5"/>
      <c r="J670" s="5"/>
      <c r="K670" s="5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</row>
    <row r="671" spans="1:110" s="3" customFormat="1" x14ac:dyDescent="0.25">
      <c r="A671" s="136"/>
      <c r="B671" s="139" t="s">
        <v>111</v>
      </c>
      <c r="C671" s="132" t="s">
        <v>20</v>
      </c>
      <c r="D671" s="132"/>
      <c r="E671" s="135">
        <f t="shared" si="12"/>
        <v>1.0069999999999999</v>
      </c>
      <c r="F671" s="135"/>
      <c r="G671" s="135">
        <v>1.0069999999999999</v>
      </c>
      <c r="H671" s="132"/>
      <c r="I671" s="5"/>
      <c r="J671" s="5"/>
      <c r="K671" s="5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</row>
    <row r="672" spans="1:110" s="3" customFormat="1" x14ac:dyDescent="0.25">
      <c r="A672" s="136"/>
      <c r="B672" s="139"/>
      <c r="C672" s="132" t="s">
        <v>17</v>
      </c>
      <c r="D672" s="132"/>
      <c r="E672" s="135">
        <f t="shared" si="12"/>
        <v>583.43700000000001</v>
      </c>
      <c r="F672" s="135"/>
      <c r="G672" s="135">
        <v>583.43700000000001</v>
      </c>
      <c r="H672" s="132"/>
      <c r="I672" s="5"/>
      <c r="J672" s="5"/>
      <c r="K672" s="5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</row>
    <row r="673" spans="1:88" s="3" customFormat="1" x14ac:dyDescent="0.25">
      <c r="A673" s="136"/>
      <c r="B673" s="139" t="s">
        <v>113</v>
      </c>
      <c r="C673" s="132" t="s">
        <v>20</v>
      </c>
      <c r="D673" s="132"/>
      <c r="E673" s="135">
        <f t="shared" si="12"/>
        <v>0</v>
      </c>
      <c r="F673" s="135"/>
      <c r="G673" s="135"/>
      <c r="H673" s="132"/>
      <c r="I673" s="5"/>
      <c r="J673" s="5"/>
      <c r="K673" s="5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</row>
    <row r="674" spans="1:88" s="3" customFormat="1" x14ac:dyDescent="0.25">
      <c r="A674" s="136"/>
      <c r="B674" s="139"/>
      <c r="C674" s="132" t="s">
        <v>17</v>
      </c>
      <c r="D674" s="132"/>
      <c r="E674" s="135">
        <f t="shared" si="12"/>
        <v>0</v>
      </c>
      <c r="F674" s="135"/>
      <c r="G674" s="135"/>
      <c r="H674" s="132"/>
      <c r="I674" s="5"/>
      <c r="J674" s="5"/>
      <c r="K674" s="5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</row>
    <row r="675" spans="1:88" s="3" customFormat="1" x14ac:dyDescent="0.25">
      <c r="A675" s="136"/>
      <c r="B675" s="142" t="s">
        <v>115</v>
      </c>
      <c r="C675" s="132" t="s">
        <v>116</v>
      </c>
      <c r="D675" s="132"/>
      <c r="E675" s="135">
        <f t="shared" si="12"/>
        <v>0</v>
      </c>
      <c r="F675" s="135"/>
      <c r="G675" s="135"/>
      <c r="H675" s="132"/>
      <c r="I675" s="5"/>
      <c r="J675" s="5"/>
      <c r="K675" s="5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</row>
    <row r="676" spans="1:88" s="3" customFormat="1" x14ac:dyDescent="0.25">
      <c r="A676" s="136"/>
      <c r="B676" s="142"/>
      <c r="C676" s="132" t="s">
        <v>17</v>
      </c>
      <c r="D676" s="132"/>
      <c r="E676" s="135">
        <f t="shared" si="12"/>
        <v>0</v>
      </c>
      <c r="F676" s="135"/>
      <c r="G676" s="135"/>
      <c r="H676" s="132"/>
      <c r="I676" s="5"/>
      <c r="J676" s="5"/>
      <c r="K676" s="5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</row>
    <row r="677" spans="1:88" s="3" customFormat="1" x14ac:dyDescent="0.25">
      <c r="A677" s="136"/>
      <c r="B677" s="139" t="s">
        <v>118</v>
      </c>
      <c r="C677" s="132" t="s">
        <v>52</v>
      </c>
      <c r="D677" s="133"/>
      <c r="E677" s="135">
        <f t="shared" si="12"/>
        <v>0</v>
      </c>
      <c r="F677" s="135"/>
      <c r="G677" s="135"/>
      <c r="H677" s="133"/>
      <c r="I677" s="5"/>
      <c r="J677" s="5"/>
      <c r="K677" s="5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</row>
    <row r="678" spans="1:88" s="3" customFormat="1" x14ac:dyDescent="0.25">
      <c r="A678" s="143"/>
      <c r="B678" s="139"/>
      <c r="C678" s="132" t="s">
        <v>17</v>
      </c>
      <c r="D678" s="133"/>
      <c r="E678" s="135">
        <f t="shared" si="12"/>
        <v>0</v>
      </c>
      <c r="F678" s="135"/>
      <c r="G678" s="135"/>
      <c r="H678" s="133"/>
      <c r="I678" s="5"/>
      <c r="J678" s="5"/>
      <c r="K678" s="5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</row>
    <row r="679" spans="1:88" s="3" customFormat="1" x14ac:dyDescent="0.25">
      <c r="A679" s="130">
        <v>4</v>
      </c>
      <c r="B679" s="131" t="s">
        <v>122</v>
      </c>
      <c r="C679" s="132" t="s">
        <v>19</v>
      </c>
      <c r="D679" s="133"/>
      <c r="E679" s="135">
        <f t="shared" si="12"/>
        <v>1</v>
      </c>
      <c r="F679" s="135">
        <v>1</v>
      </c>
      <c r="G679" s="135"/>
      <c r="H679" s="133"/>
      <c r="I679" s="5"/>
      <c r="J679" s="5"/>
      <c r="K679" s="5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</row>
    <row r="680" spans="1:88" s="3" customFormat="1" x14ac:dyDescent="0.25">
      <c r="A680" s="136"/>
      <c r="B680" s="137"/>
      <c r="C680" s="132" t="s">
        <v>17</v>
      </c>
      <c r="D680" s="138"/>
      <c r="E680" s="135">
        <f t="shared" si="12"/>
        <v>4.5490000000000004</v>
      </c>
      <c r="F680" s="135">
        <f>F682+F684+F686+F688</f>
        <v>4.5490000000000004</v>
      </c>
      <c r="G680" s="135">
        <f>G682+G684+G686+G688</f>
        <v>0</v>
      </c>
      <c r="H680" s="138"/>
      <c r="I680" s="5"/>
      <c r="J680" s="5"/>
      <c r="K680" s="5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</row>
    <row r="681" spans="1:88" s="3" customFormat="1" x14ac:dyDescent="0.25">
      <c r="A681" s="136"/>
      <c r="B681" s="139" t="s">
        <v>111</v>
      </c>
      <c r="C681" s="132" t="s">
        <v>20</v>
      </c>
      <c r="D681" s="132"/>
      <c r="E681" s="135">
        <f t="shared" si="12"/>
        <v>0</v>
      </c>
      <c r="F681" s="135"/>
      <c r="G681" s="135"/>
      <c r="H681" s="132"/>
      <c r="I681" s="5"/>
      <c r="J681" s="5"/>
      <c r="K681" s="5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</row>
    <row r="682" spans="1:88" s="3" customFormat="1" x14ac:dyDescent="0.25">
      <c r="A682" s="136"/>
      <c r="B682" s="139"/>
      <c r="C682" s="132" t="s">
        <v>17</v>
      </c>
      <c r="D682" s="132"/>
      <c r="E682" s="135">
        <f t="shared" si="12"/>
        <v>0</v>
      </c>
      <c r="F682" s="135"/>
      <c r="G682" s="135"/>
      <c r="H682" s="132"/>
      <c r="I682" s="5"/>
      <c r="J682" s="5"/>
      <c r="K682" s="5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</row>
    <row r="683" spans="1:88" s="3" customFormat="1" x14ac:dyDescent="0.25">
      <c r="A683" s="136"/>
      <c r="B683" s="139" t="s">
        <v>113</v>
      </c>
      <c r="C683" s="132" t="s">
        <v>20</v>
      </c>
      <c r="D683" s="132"/>
      <c r="E683" s="135">
        <f t="shared" si="12"/>
        <v>5.0000000000000001E-3</v>
      </c>
      <c r="F683" s="135">
        <v>5.0000000000000001E-3</v>
      </c>
      <c r="G683" s="135"/>
      <c r="H683" s="132"/>
      <c r="I683" s="5"/>
      <c r="J683" s="5"/>
      <c r="K683" s="5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</row>
    <row r="684" spans="1:88" s="3" customFormat="1" x14ac:dyDescent="0.25">
      <c r="A684" s="136"/>
      <c r="B684" s="139"/>
      <c r="C684" s="132" t="s">
        <v>17</v>
      </c>
      <c r="D684" s="132"/>
      <c r="E684" s="135">
        <f t="shared" si="12"/>
        <v>4.5490000000000004</v>
      </c>
      <c r="F684" s="135">
        <v>4.5490000000000004</v>
      </c>
      <c r="G684" s="135"/>
      <c r="H684" s="132"/>
      <c r="I684" s="5"/>
      <c r="J684" s="5"/>
      <c r="K684" s="5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</row>
    <row r="685" spans="1:88" s="3" customFormat="1" x14ac:dyDescent="0.25">
      <c r="A685" s="136"/>
      <c r="B685" s="142" t="s">
        <v>115</v>
      </c>
      <c r="C685" s="132" t="s">
        <v>116</v>
      </c>
      <c r="D685" s="132"/>
      <c r="E685" s="135">
        <f t="shared" si="12"/>
        <v>0</v>
      </c>
      <c r="F685" s="135"/>
      <c r="G685" s="135"/>
      <c r="H685" s="132"/>
      <c r="I685" s="5"/>
      <c r="J685" s="5"/>
      <c r="K685" s="5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</row>
    <row r="686" spans="1:88" s="3" customFormat="1" x14ac:dyDescent="0.25">
      <c r="A686" s="136"/>
      <c r="B686" s="142"/>
      <c r="C686" s="132" t="s">
        <v>17</v>
      </c>
      <c r="D686" s="132"/>
      <c r="E686" s="135">
        <f t="shared" si="12"/>
        <v>0</v>
      </c>
      <c r="F686" s="135"/>
      <c r="G686" s="135"/>
      <c r="H686" s="132"/>
      <c r="I686" s="5"/>
      <c r="J686" s="5"/>
      <c r="K686" s="5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</row>
    <row r="687" spans="1:88" s="3" customFormat="1" x14ac:dyDescent="0.25">
      <c r="A687" s="136"/>
      <c r="B687" s="139" t="s">
        <v>118</v>
      </c>
      <c r="C687" s="132" t="s">
        <v>52</v>
      </c>
      <c r="D687" s="133"/>
      <c r="E687" s="135">
        <f t="shared" si="12"/>
        <v>0</v>
      </c>
      <c r="F687" s="135"/>
      <c r="G687" s="135"/>
      <c r="H687" s="133"/>
      <c r="I687" s="5"/>
      <c r="J687" s="5"/>
      <c r="K687" s="5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</row>
    <row r="688" spans="1:88" s="3" customFormat="1" x14ac:dyDescent="0.25">
      <c r="A688" s="143"/>
      <c r="B688" s="139"/>
      <c r="C688" s="132" t="s">
        <v>17</v>
      </c>
      <c r="D688" s="133"/>
      <c r="E688" s="135">
        <f t="shared" si="12"/>
        <v>0</v>
      </c>
      <c r="F688" s="135"/>
      <c r="G688" s="135"/>
      <c r="H688" s="133"/>
      <c r="I688" s="5"/>
      <c r="J688" s="5"/>
      <c r="K688" s="5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</row>
    <row r="689" spans="1:110" s="3" customFormat="1" x14ac:dyDescent="0.25">
      <c r="A689" s="130">
        <v>5</v>
      </c>
      <c r="B689" s="131" t="s">
        <v>123</v>
      </c>
      <c r="C689" s="132" t="s">
        <v>19</v>
      </c>
      <c r="D689" s="133"/>
      <c r="E689" s="135">
        <f t="shared" si="12"/>
        <v>1</v>
      </c>
      <c r="F689" s="135">
        <v>1</v>
      </c>
      <c r="G689" s="135"/>
      <c r="H689" s="133"/>
      <c r="I689" s="5"/>
      <c r="J689" s="5"/>
      <c r="K689" s="5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</row>
    <row r="690" spans="1:110" s="3" customFormat="1" x14ac:dyDescent="0.25">
      <c r="A690" s="136"/>
      <c r="B690" s="137"/>
      <c r="C690" s="132" t="s">
        <v>17</v>
      </c>
      <c r="D690" s="138"/>
      <c r="E690" s="135">
        <f t="shared" si="12"/>
        <v>15.026999999999999</v>
      </c>
      <c r="F690" s="135">
        <f>F692+F694+F696+F698</f>
        <v>15.026999999999999</v>
      </c>
      <c r="G690" s="135">
        <f>G692+G694+G696+G698</f>
        <v>0</v>
      </c>
      <c r="H690" s="138"/>
      <c r="I690" s="5"/>
      <c r="J690" s="5"/>
      <c r="K690" s="5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</row>
    <row r="691" spans="1:110" s="3" customFormat="1" x14ac:dyDescent="0.25">
      <c r="A691" s="136"/>
      <c r="B691" s="139" t="s">
        <v>111</v>
      </c>
      <c r="C691" s="132" t="s">
        <v>20</v>
      </c>
      <c r="D691" s="132"/>
      <c r="E691" s="135">
        <f t="shared" si="12"/>
        <v>0</v>
      </c>
      <c r="F691" s="135"/>
      <c r="G691" s="135"/>
      <c r="H691" s="132"/>
      <c r="I691" s="5"/>
      <c r="J691" s="5"/>
      <c r="K691" s="5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</row>
    <row r="692" spans="1:110" s="3" customFormat="1" x14ac:dyDescent="0.25">
      <c r="A692" s="136"/>
      <c r="B692" s="139"/>
      <c r="C692" s="132" t="s">
        <v>17</v>
      </c>
      <c r="D692" s="132"/>
      <c r="E692" s="135">
        <f t="shared" si="12"/>
        <v>0</v>
      </c>
      <c r="F692" s="135"/>
      <c r="G692" s="135"/>
      <c r="H692" s="132"/>
      <c r="I692" s="5"/>
      <c r="J692" s="5"/>
      <c r="K692" s="5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</row>
    <row r="693" spans="1:110" s="3" customFormat="1" x14ac:dyDescent="0.25">
      <c r="A693" s="136"/>
      <c r="B693" s="139" t="s">
        <v>113</v>
      </c>
      <c r="C693" s="132" t="s">
        <v>20</v>
      </c>
      <c r="D693" s="132"/>
      <c r="E693" s="135">
        <f t="shared" si="12"/>
        <v>1.4E-2</v>
      </c>
      <c r="F693" s="135">
        <v>1.4E-2</v>
      </c>
      <c r="G693" s="135"/>
      <c r="H693" s="132"/>
      <c r="I693" s="5"/>
      <c r="J693" s="5"/>
      <c r="K693" s="5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</row>
    <row r="694" spans="1:110" s="3" customFormat="1" x14ac:dyDescent="0.25">
      <c r="A694" s="136"/>
      <c r="B694" s="139"/>
      <c r="C694" s="132" t="s">
        <v>17</v>
      </c>
      <c r="D694" s="132"/>
      <c r="E694" s="135">
        <f t="shared" si="12"/>
        <v>15.026999999999999</v>
      </c>
      <c r="F694" s="135">
        <v>15.026999999999999</v>
      </c>
      <c r="G694" s="135"/>
      <c r="H694" s="132"/>
      <c r="I694" s="5"/>
      <c r="J694" s="5"/>
      <c r="K694" s="5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</row>
    <row r="695" spans="1:110" s="3" customFormat="1" x14ac:dyDescent="0.25">
      <c r="A695" s="136"/>
      <c r="B695" s="142" t="s">
        <v>115</v>
      </c>
      <c r="C695" s="132" t="s">
        <v>116</v>
      </c>
      <c r="D695" s="132"/>
      <c r="E695" s="135">
        <f t="shared" si="12"/>
        <v>0</v>
      </c>
      <c r="F695" s="135"/>
      <c r="G695" s="135"/>
      <c r="H695" s="132"/>
      <c r="I695" s="5"/>
      <c r="J695" s="5"/>
      <c r="K695" s="5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</row>
    <row r="696" spans="1:110" s="3" customFormat="1" x14ac:dyDescent="0.25">
      <c r="A696" s="136"/>
      <c r="B696" s="142"/>
      <c r="C696" s="132" t="s">
        <v>17</v>
      </c>
      <c r="D696" s="132"/>
      <c r="E696" s="135">
        <f t="shared" si="12"/>
        <v>0</v>
      </c>
      <c r="F696" s="135"/>
      <c r="G696" s="135"/>
      <c r="H696" s="132"/>
      <c r="I696" s="5"/>
      <c r="J696" s="5"/>
      <c r="K696" s="5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</row>
    <row r="697" spans="1:110" s="3" customFormat="1" x14ac:dyDescent="0.25">
      <c r="A697" s="136"/>
      <c r="B697" s="139" t="s">
        <v>118</v>
      </c>
      <c r="C697" s="132" t="s">
        <v>52</v>
      </c>
      <c r="D697" s="133"/>
      <c r="E697" s="135">
        <f t="shared" si="12"/>
        <v>0</v>
      </c>
      <c r="F697" s="135"/>
      <c r="G697" s="135"/>
      <c r="H697" s="133"/>
      <c r="I697" s="5"/>
      <c r="J697" s="5"/>
      <c r="K697" s="5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</row>
    <row r="698" spans="1:110" s="3" customFormat="1" x14ac:dyDescent="0.25">
      <c r="A698" s="143"/>
      <c r="B698" s="139"/>
      <c r="C698" s="132" t="s">
        <v>17</v>
      </c>
      <c r="D698" s="133"/>
      <c r="E698" s="135">
        <f t="shared" si="12"/>
        <v>0</v>
      </c>
      <c r="F698" s="135"/>
      <c r="G698" s="135"/>
      <c r="H698" s="133"/>
      <c r="I698" s="5"/>
      <c r="J698" s="5"/>
      <c r="K698" s="5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</row>
    <row r="699" spans="1:110" s="125" customFormat="1" ht="20.25" customHeight="1" x14ac:dyDescent="0.2">
      <c r="A699" s="130">
        <v>6</v>
      </c>
      <c r="B699" s="144" t="s">
        <v>124</v>
      </c>
      <c r="C699" s="132"/>
      <c r="D699" s="133"/>
      <c r="E699" s="134">
        <f t="shared" si="12"/>
        <v>1</v>
      </c>
      <c r="F699" s="134"/>
      <c r="G699" s="135">
        <v>1</v>
      </c>
      <c r="H699" s="133"/>
    </row>
    <row r="700" spans="1:110" s="5" customFormat="1" ht="16.5" customHeight="1" x14ac:dyDescent="0.25">
      <c r="A700" s="136"/>
      <c r="B700" s="145"/>
      <c r="C700" s="132" t="s">
        <v>17</v>
      </c>
      <c r="D700" s="138"/>
      <c r="E700" s="134">
        <f t="shared" si="12"/>
        <v>83.759</v>
      </c>
      <c r="F700" s="134">
        <f>F702+F704+F706+F708</f>
        <v>0</v>
      </c>
      <c r="G700" s="135">
        <f>G702+G704+G706+G708</f>
        <v>83.759</v>
      </c>
      <c r="H700" s="138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</row>
    <row r="701" spans="1:110" s="125" customFormat="1" ht="15" customHeight="1" x14ac:dyDescent="0.2">
      <c r="A701" s="136"/>
      <c r="B701" s="139" t="s">
        <v>111</v>
      </c>
      <c r="C701" s="132" t="s">
        <v>20</v>
      </c>
      <c r="D701" s="132"/>
      <c r="E701" s="134">
        <f t="shared" si="12"/>
        <v>5.8000000000000003E-2</v>
      </c>
      <c r="F701" s="134"/>
      <c r="G701" s="135">
        <v>5.8000000000000003E-2</v>
      </c>
      <c r="H701" s="132"/>
    </row>
    <row r="702" spans="1:110" s="125" customFormat="1" ht="17.25" customHeight="1" x14ac:dyDescent="0.2">
      <c r="A702" s="136"/>
      <c r="B702" s="139"/>
      <c r="C702" s="132" t="s">
        <v>17</v>
      </c>
      <c r="D702" s="132"/>
      <c r="E702" s="134">
        <f t="shared" si="12"/>
        <v>83.759</v>
      </c>
      <c r="F702" s="134"/>
      <c r="G702" s="135">
        <v>83.759</v>
      </c>
      <c r="H702" s="132"/>
    </row>
    <row r="703" spans="1:110" s="125" customFormat="1" ht="15" customHeight="1" x14ac:dyDescent="0.2">
      <c r="A703" s="136"/>
      <c r="B703" s="139" t="s">
        <v>113</v>
      </c>
      <c r="C703" s="132" t="s">
        <v>20</v>
      </c>
      <c r="D703" s="132"/>
      <c r="E703" s="134">
        <f t="shared" si="12"/>
        <v>0</v>
      </c>
      <c r="F703" s="134"/>
      <c r="G703" s="135"/>
      <c r="H703" s="132"/>
    </row>
    <row r="704" spans="1:110" s="125" customFormat="1" ht="21.75" customHeight="1" x14ac:dyDescent="0.2">
      <c r="A704" s="136"/>
      <c r="B704" s="139"/>
      <c r="C704" s="132" t="s">
        <v>17</v>
      </c>
      <c r="D704" s="132"/>
      <c r="E704" s="134">
        <f t="shared" si="12"/>
        <v>0</v>
      </c>
      <c r="F704" s="134"/>
      <c r="G704" s="135"/>
      <c r="H704" s="132"/>
    </row>
    <row r="705" spans="1:110" s="125" customFormat="1" ht="12.75" x14ac:dyDescent="0.2">
      <c r="A705" s="136"/>
      <c r="B705" s="142" t="s">
        <v>115</v>
      </c>
      <c r="C705" s="132" t="s">
        <v>116</v>
      </c>
      <c r="D705" s="132"/>
      <c r="E705" s="134">
        <f t="shared" ref="E705:E768" si="14">F705+G705</f>
        <v>0</v>
      </c>
      <c r="F705" s="134"/>
      <c r="G705" s="135"/>
      <c r="H705" s="132"/>
    </row>
    <row r="706" spans="1:110" s="125" customFormat="1" ht="12.75" x14ac:dyDescent="0.2">
      <c r="A706" s="136"/>
      <c r="B706" s="142"/>
      <c r="C706" s="132" t="s">
        <v>17</v>
      </c>
      <c r="D706" s="132"/>
      <c r="E706" s="134">
        <f t="shared" si="14"/>
        <v>0</v>
      </c>
      <c r="F706" s="134"/>
      <c r="G706" s="135"/>
      <c r="H706" s="132"/>
    </row>
    <row r="707" spans="1:110" s="125" customFormat="1" ht="12.75" x14ac:dyDescent="0.2">
      <c r="A707" s="136"/>
      <c r="B707" s="139" t="s">
        <v>118</v>
      </c>
      <c r="C707" s="132" t="s">
        <v>52</v>
      </c>
      <c r="D707" s="133"/>
      <c r="E707" s="134">
        <f t="shared" si="14"/>
        <v>0</v>
      </c>
      <c r="F707" s="134"/>
      <c r="G707" s="135"/>
      <c r="H707" s="133"/>
    </row>
    <row r="708" spans="1:110" s="125" customFormat="1" ht="12.75" x14ac:dyDescent="0.2">
      <c r="A708" s="143"/>
      <c r="B708" s="139"/>
      <c r="C708" s="132" t="s">
        <v>17</v>
      </c>
      <c r="D708" s="133"/>
      <c r="E708" s="134">
        <f t="shared" si="14"/>
        <v>0</v>
      </c>
      <c r="F708" s="134"/>
      <c r="G708" s="135"/>
      <c r="H708" s="133"/>
    </row>
    <row r="709" spans="1:110" s="5" customFormat="1" x14ac:dyDescent="0.25">
      <c r="A709" s="130">
        <v>7</v>
      </c>
      <c r="B709" s="131" t="s">
        <v>125</v>
      </c>
      <c r="C709" s="132"/>
      <c r="D709" s="133"/>
      <c r="E709" s="134">
        <f t="shared" si="14"/>
        <v>1</v>
      </c>
      <c r="F709" s="134">
        <v>1</v>
      </c>
      <c r="G709" s="135"/>
      <c r="H709" s="133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</row>
    <row r="710" spans="1:110" s="5" customFormat="1" x14ac:dyDescent="0.25">
      <c r="A710" s="136"/>
      <c r="B710" s="137"/>
      <c r="C710" s="132" t="s">
        <v>17</v>
      </c>
      <c r="D710" s="138"/>
      <c r="E710" s="134">
        <f t="shared" si="14"/>
        <v>133.953</v>
      </c>
      <c r="F710" s="134">
        <f>F712+F714+F716+F718</f>
        <v>133.953</v>
      </c>
      <c r="G710" s="135">
        <f>G712+G714+G716+G718</f>
        <v>0</v>
      </c>
      <c r="H710" s="138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</row>
    <row r="711" spans="1:110" s="5" customFormat="1" x14ac:dyDescent="0.25">
      <c r="A711" s="136"/>
      <c r="B711" s="139" t="s">
        <v>111</v>
      </c>
      <c r="C711" s="132" t="s">
        <v>20</v>
      </c>
      <c r="D711" s="132"/>
      <c r="E711" s="134">
        <f t="shared" si="14"/>
        <v>0.22799999999999998</v>
      </c>
      <c r="F711" s="134">
        <f>0.015+0.213</f>
        <v>0.22799999999999998</v>
      </c>
      <c r="G711" s="135"/>
      <c r="H711" s="132" t="s">
        <v>126</v>
      </c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</row>
    <row r="712" spans="1:110" s="5" customFormat="1" x14ac:dyDescent="0.25">
      <c r="A712" s="136"/>
      <c r="B712" s="139"/>
      <c r="C712" s="132" t="s">
        <v>17</v>
      </c>
      <c r="D712" s="132"/>
      <c r="E712" s="134">
        <f t="shared" si="14"/>
        <v>133.953</v>
      </c>
      <c r="F712" s="134">
        <f>15.315+118.638</f>
        <v>133.953</v>
      </c>
      <c r="G712" s="135"/>
      <c r="H712" s="132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</row>
    <row r="713" spans="1:110" s="5" customFormat="1" ht="14.25" customHeight="1" x14ac:dyDescent="0.25">
      <c r="A713" s="136"/>
      <c r="B713" s="139" t="s">
        <v>113</v>
      </c>
      <c r="C713" s="132" t="s">
        <v>20</v>
      </c>
      <c r="D713" s="132"/>
      <c r="E713" s="134">
        <f t="shared" si="14"/>
        <v>0</v>
      </c>
      <c r="F713" s="134"/>
      <c r="G713" s="135"/>
      <c r="H713" s="132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</row>
    <row r="714" spans="1:110" s="5" customFormat="1" x14ac:dyDescent="0.25">
      <c r="A714" s="136"/>
      <c r="B714" s="139"/>
      <c r="C714" s="132" t="s">
        <v>17</v>
      </c>
      <c r="D714" s="132"/>
      <c r="E714" s="134">
        <f t="shared" si="14"/>
        <v>0</v>
      </c>
      <c r="F714" s="134"/>
      <c r="G714" s="135"/>
      <c r="H714" s="132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</row>
    <row r="715" spans="1:110" s="5" customFormat="1" x14ac:dyDescent="0.25">
      <c r="A715" s="136"/>
      <c r="B715" s="142" t="s">
        <v>115</v>
      </c>
      <c r="C715" s="132" t="s">
        <v>116</v>
      </c>
      <c r="D715" s="132"/>
      <c r="E715" s="134">
        <f t="shared" si="14"/>
        <v>0</v>
      </c>
      <c r="F715" s="134"/>
      <c r="G715" s="135"/>
      <c r="H715" s="132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</row>
    <row r="716" spans="1:110" s="5" customFormat="1" x14ac:dyDescent="0.25">
      <c r="A716" s="136"/>
      <c r="B716" s="142"/>
      <c r="C716" s="132" t="s">
        <v>17</v>
      </c>
      <c r="D716" s="132"/>
      <c r="E716" s="134">
        <f t="shared" si="14"/>
        <v>0</v>
      </c>
      <c r="F716" s="134"/>
      <c r="G716" s="135"/>
      <c r="H716" s="132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</row>
    <row r="717" spans="1:110" s="5" customFormat="1" x14ac:dyDescent="0.25">
      <c r="A717" s="136"/>
      <c r="B717" s="139" t="s">
        <v>118</v>
      </c>
      <c r="C717" s="132" t="s">
        <v>52</v>
      </c>
      <c r="D717" s="133"/>
      <c r="E717" s="134">
        <f t="shared" si="14"/>
        <v>0</v>
      </c>
      <c r="F717" s="134"/>
      <c r="G717" s="135"/>
      <c r="H717" s="133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</row>
    <row r="718" spans="1:110" s="5" customFormat="1" x14ac:dyDescent="0.25">
      <c r="A718" s="143"/>
      <c r="B718" s="139"/>
      <c r="C718" s="132" t="s">
        <v>17</v>
      </c>
      <c r="D718" s="133"/>
      <c r="E718" s="134">
        <f t="shared" si="14"/>
        <v>0</v>
      </c>
      <c r="F718" s="134"/>
      <c r="G718" s="135"/>
      <c r="H718" s="133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</row>
    <row r="719" spans="1:110" s="3" customFormat="1" x14ac:dyDescent="0.25">
      <c r="A719" s="130">
        <v>8</v>
      </c>
      <c r="B719" s="131" t="s">
        <v>59</v>
      </c>
      <c r="C719" s="132" t="s">
        <v>19</v>
      </c>
      <c r="D719" s="133"/>
      <c r="E719" s="135">
        <f t="shared" si="14"/>
        <v>1</v>
      </c>
      <c r="F719" s="135">
        <v>1</v>
      </c>
      <c r="G719" s="135"/>
      <c r="H719" s="133"/>
      <c r="I719" s="5"/>
      <c r="J719" s="5"/>
      <c r="K719" s="5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</row>
    <row r="720" spans="1:110" s="3" customFormat="1" x14ac:dyDescent="0.25">
      <c r="A720" s="136"/>
      <c r="B720" s="137"/>
      <c r="C720" s="132" t="s">
        <v>17</v>
      </c>
      <c r="D720" s="138"/>
      <c r="E720" s="135">
        <f t="shared" si="14"/>
        <v>183.54900000000001</v>
      </c>
      <c r="F720" s="135">
        <f>F722+F724+F726+F728</f>
        <v>183.54900000000001</v>
      </c>
      <c r="G720" s="135">
        <f>G722+G724+G726+G728</f>
        <v>0</v>
      </c>
      <c r="H720" s="138"/>
      <c r="I720" s="5"/>
      <c r="J720" s="5"/>
      <c r="K720" s="5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</row>
    <row r="721" spans="1:110" s="3" customFormat="1" x14ac:dyDescent="0.25">
      <c r="A721" s="136"/>
      <c r="B721" s="139" t="s">
        <v>111</v>
      </c>
      <c r="C721" s="132" t="s">
        <v>20</v>
      </c>
      <c r="D721" s="132"/>
      <c r="E721" s="135">
        <f t="shared" si="14"/>
        <v>0.06</v>
      </c>
      <c r="F721" s="135">
        <v>0.06</v>
      </c>
      <c r="G721" s="135"/>
      <c r="H721" s="132"/>
      <c r="I721" s="5"/>
      <c r="J721" s="5"/>
      <c r="K721" s="5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</row>
    <row r="722" spans="1:110" s="3" customFormat="1" x14ac:dyDescent="0.25">
      <c r="A722" s="136"/>
      <c r="B722" s="139"/>
      <c r="C722" s="132" t="s">
        <v>17</v>
      </c>
      <c r="D722" s="132"/>
      <c r="E722" s="135">
        <f t="shared" si="14"/>
        <v>180.45400000000001</v>
      </c>
      <c r="F722" s="135">
        <v>180.45400000000001</v>
      </c>
      <c r="G722" s="135"/>
      <c r="H722" s="132"/>
      <c r="I722" s="5"/>
      <c r="J722" s="5"/>
      <c r="K722" s="5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</row>
    <row r="723" spans="1:110" s="3" customFormat="1" ht="14.25" customHeight="1" x14ac:dyDescent="0.25">
      <c r="A723" s="136"/>
      <c r="B723" s="139" t="s">
        <v>113</v>
      </c>
      <c r="C723" s="132" t="s">
        <v>20</v>
      </c>
      <c r="D723" s="132"/>
      <c r="E723" s="135">
        <f t="shared" si="14"/>
        <v>4.1999999999999997E-3</v>
      </c>
      <c r="F723" s="135">
        <v>4.1999999999999997E-3</v>
      </c>
      <c r="G723" s="135"/>
      <c r="H723" s="132"/>
      <c r="I723" s="5"/>
      <c r="J723" s="5"/>
      <c r="K723" s="5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</row>
    <row r="724" spans="1:110" s="3" customFormat="1" x14ac:dyDescent="0.25">
      <c r="A724" s="136"/>
      <c r="B724" s="139"/>
      <c r="C724" s="132" t="s">
        <v>17</v>
      </c>
      <c r="D724" s="132"/>
      <c r="E724" s="135">
        <f t="shared" si="14"/>
        <v>3.0950000000000002</v>
      </c>
      <c r="F724" s="135">
        <v>3.0950000000000002</v>
      </c>
      <c r="G724" s="135"/>
      <c r="H724" s="132"/>
      <c r="I724" s="5"/>
      <c r="J724" s="5"/>
      <c r="K724" s="5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</row>
    <row r="725" spans="1:110" s="3" customFormat="1" x14ac:dyDescent="0.25">
      <c r="A725" s="136"/>
      <c r="B725" s="142" t="s">
        <v>115</v>
      </c>
      <c r="C725" s="132" t="s">
        <v>116</v>
      </c>
      <c r="D725" s="132"/>
      <c r="E725" s="135">
        <f t="shared" si="14"/>
        <v>0</v>
      </c>
      <c r="F725" s="135"/>
      <c r="G725" s="135"/>
      <c r="H725" s="132"/>
      <c r="I725" s="5"/>
      <c r="J725" s="5"/>
      <c r="K725" s="5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</row>
    <row r="726" spans="1:110" s="3" customFormat="1" x14ac:dyDescent="0.25">
      <c r="A726" s="136"/>
      <c r="B726" s="142"/>
      <c r="C726" s="132" t="s">
        <v>17</v>
      </c>
      <c r="D726" s="132"/>
      <c r="E726" s="135">
        <f t="shared" si="14"/>
        <v>0</v>
      </c>
      <c r="F726" s="135"/>
      <c r="G726" s="135"/>
      <c r="H726" s="132"/>
      <c r="I726" s="5"/>
      <c r="J726" s="5"/>
      <c r="K726" s="5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</row>
    <row r="727" spans="1:110" s="3" customFormat="1" x14ac:dyDescent="0.25">
      <c r="A727" s="136"/>
      <c r="B727" s="139" t="s">
        <v>118</v>
      </c>
      <c r="C727" s="132" t="s">
        <v>52</v>
      </c>
      <c r="D727" s="133"/>
      <c r="E727" s="135">
        <f t="shared" si="14"/>
        <v>0</v>
      </c>
      <c r="F727" s="135"/>
      <c r="G727" s="135"/>
      <c r="H727" s="133"/>
      <c r="I727" s="5"/>
      <c r="J727" s="5"/>
      <c r="K727" s="5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</row>
    <row r="728" spans="1:110" s="3" customFormat="1" x14ac:dyDescent="0.25">
      <c r="A728" s="143"/>
      <c r="B728" s="139"/>
      <c r="C728" s="132" t="s">
        <v>17</v>
      </c>
      <c r="D728" s="133"/>
      <c r="E728" s="135">
        <f t="shared" si="14"/>
        <v>0</v>
      </c>
      <c r="F728" s="135"/>
      <c r="G728" s="135"/>
      <c r="H728" s="133"/>
      <c r="I728" s="5"/>
      <c r="J728" s="5"/>
      <c r="K728" s="5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</row>
    <row r="729" spans="1:110" s="125" customFormat="1" ht="19.5" customHeight="1" x14ac:dyDescent="0.2">
      <c r="A729" s="130">
        <v>9</v>
      </c>
      <c r="B729" s="146" t="s">
        <v>127</v>
      </c>
      <c r="C729" s="132" t="s">
        <v>19</v>
      </c>
      <c r="D729" s="133"/>
      <c r="E729" s="135">
        <f>F729+G729</f>
        <v>1</v>
      </c>
      <c r="F729" s="134">
        <v>1</v>
      </c>
      <c r="G729" s="134"/>
      <c r="H729" s="133"/>
    </row>
    <row r="730" spans="1:110" s="5" customFormat="1" ht="19.5" customHeight="1" x14ac:dyDescent="0.25">
      <c r="A730" s="136"/>
      <c r="B730" s="147"/>
      <c r="C730" s="132" t="s">
        <v>17</v>
      </c>
      <c r="D730" s="138"/>
      <c r="E730" s="135">
        <f t="shared" ref="E730:E748" si="15">F730+G730</f>
        <v>267.56599999999997</v>
      </c>
      <c r="F730" s="135">
        <f>F732+F734+F736+F738</f>
        <v>267.56599999999997</v>
      </c>
      <c r="G730" s="135">
        <f>G732+G734+G736+G738</f>
        <v>0</v>
      </c>
      <c r="H730" s="138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</row>
    <row r="731" spans="1:110" s="125" customFormat="1" ht="15" customHeight="1" x14ac:dyDescent="0.2">
      <c r="A731" s="136"/>
      <c r="B731" s="139" t="s">
        <v>111</v>
      </c>
      <c r="C731" s="132" t="s">
        <v>20</v>
      </c>
      <c r="D731" s="132"/>
      <c r="E731" s="135">
        <f t="shared" si="15"/>
        <v>0.25</v>
      </c>
      <c r="F731" s="135">
        <v>0.25</v>
      </c>
      <c r="G731" s="135"/>
      <c r="H731" s="132"/>
    </row>
    <row r="732" spans="1:110" s="125" customFormat="1" ht="21.75" customHeight="1" x14ac:dyDescent="0.2">
      <c r="A732" s="136"/>
      <c r="B732" s="139"/>
      <c r="C732" s="132" t="s">
        <v>17</v>
      </c>
      <c r="D732" s="132"/>
      <c r="E732" s="135">
        <f t="shared" si="15"/>
        <v>267.56599999999997</v>
      </c>
      <c r="F732" s="135">
        <v>267.56599999999997</v>
      </c>
      <c r="G732" s="135"/>
      <c r="H732" s="132"/>
    </row>
    <row r="733" spans="1:110" s="125" customFormat="1" ht="15" customHeight="1" x14ac:dyDescent="0.2">
      <c r="A733" s="136"/>
      <c r="B733" s="139" t="s">
        <v>113</v>
      </c>
      <c r="C733" s="132" t="s">
        <v>20</v>
      </c>
      <c r="D733" s="132"/>
      <c r="E733" s="135">
        <f t="shared" si="15"/>
        <v>0</v>
      </c>
      <c r="F733" s="135"/>
      <c r="G733" s="135"/>
      <c r="H733" s="132"/>
    </row>
    <row r="734" spans="1:110" s="125" customFormat="1" ht="23.25" customHeight="1" x14ac:dyDescent="0.2">
      <c r="A734" s="136"/>
      <c r="B734" s="139"/>
      <c r="C734" s="132" t="s">
        <v>17</v>
      </c>
      <c r="D734" s="132"/>
      <c r="E734" s="135">
        <f t="shared" si="15"/>
        <v>0</v>
      </c>
      <c r="F734" s="135"/>
      <c r="G734" s="135"/>
      <c r="H734" s="132"/>
    </row>
    <row r="735" spans="1:110" s="125" customFormat="1" ht="17.25" customHeight="1" x14ac:dyDescent="0.2">
      <c r="A735" s="136"/>
      <c r="B735" s="142" t="s">
        <v>115</v>
      </c>
      <c r="C735" s="132" t="s">
        <v>116</v>
      </c>
      <c r="D735" s="132"/>
      <c r="E735" s="135">
        <f t="shared" si="15"/>
        <v>0</v>
      </c>
      <c r="F735" s="135"/>
      <c r="G735" s="135"/>
      <c r="H735" s="132"/>
    </row>
    <row r="736" spans="1:110" s="125" customFormat="1" ht="18" customHeight="1" x14ac:dyDescent="0.2">
      <c r="A736" s="136"/>
      <c r="B736" s="142"/>
      <c r="C736" s="132" t="s">
        <v>17</v>
      </c>
      <c r="D736" s="132"/>
      <c r="E736" s="135">
        <f t="shared" si="15"/>
        <v>0</v>
      </c>
      <c r="F736" s="135"/>
      <c r="G736" s="135"/>
      <c r="H736" s="132"/>
    </row>
    <row r="737" spans="1:88" s="125" customFormat="1" ht="15.75" customHeight="1" x14ac:dyDescent="0.2">
      <c r="A737" s="136"/>
      <c r="B737" s="139" t="s">
        <v>118</v>
      </c>
      <c r="C737" s="132" t="s">
        <v>52</v>
      </c>
      <c r="D737" s="133"/>
      <c r="E737" s="135">
        <f t="shared" si="15"/>
        <v>0</v>
      </c>
      <c r="F737" s="135"/>
      <c r="G737" s="135"/>
      <c r="H737" s="133"/>
    </row>
    <row r="738" spans="1:88" s="125" customFormat="1" ht="20.25" customHeight="1" x14ac:dyDescent="0.2">
      <c r="A738" s="143"/>
      <c r="B738" s="139"/>
      <c r="C738" s="132" t="s">
        <v>17</v>
      </c>
      <c r="D738" s="133"/>
      <c r="E738" s="135">
        <f t="shared" si="15"/>
        <v>0</v>
      </c>
      <c r="F738" s="135"/>
      <c r="G738" s="135"/>
      <c r="H738" s="133"/>
    </row>
    <row r="739" spans="1:88" s="3" customFormat="1" x14ac:dyDescent="0.25">
      <c r="A739" s="130">
        <v>10</v>
      </c>
      <c r="B739" s="131" t="s">
        <v>60</v>
      </c>
      <c r="C739" s="132" t="s">
        <v>19</v>
      </c>
      <c r="D739" s="133"/>
      <c r="E739" s="135">
        <f t="shared" si="15"/>
        <v>1</v>
      </c>
      <c r="F739" s="135">
        <v>1</v>
      </c>
      <c r="G739" s="135"/>
      <c r="H739" s="133"/>
      <c r="I739" s="5"/>
      <c r="J739" s="5"/>
      <c r="K739" s="5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</row>
    <row r="740" spans="1:88" s="3" customFormat="1" x14ac:dyDescent="0.25">
      <c r="A740" s="136"/>
      <c r="B740" s="137"/>
      <c r="C740" s="132" t="s">
        <v>17</v>
      </c>
      <c r="D740" s="138"/>
      <c r="E740" s="135">
        <f t="shared" si="15"/>
        <v>25.760999999999999</v>
      </c>
      <c r="F740" s="135">
        <f>F742+F744+F746+F748</f>
        <v>25.760999999999999</v>
      </c>
      <c r="G740" s="135">
        <f>G742+G744+G746+G748</f>
        <v>0</v>
      </c>
      <c r="H740" s="138"/>
      <c r="I740" s="5"/>
      <c r="J740" s="5"/>
      <c r="K740" s="5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</row>
    <row r="741" spans="1:88" s="3" customFormat="1" x14ac:dyDescent="0.25">
      <c r="A741" s="136"/>
      <c r="B741" s="139" t="s">
        <v>111</v>
      </c>
      <c r="C741" s="132" t="s">
        <v>20</v>
      </c>
      <c r="D741" s="132"/>
      <c r="E741" s="135">
        <f t="shared" si="15"/>
        <v>0.03</v>
      </c>
      <c r="F741" s="135">
        <v>0.03</v>
      </c>
      <c r="G741" s="135"/>
      <c r="H741" s="132"/>
      <c r="I741" s="5"/>
      <c r="J741" s="5"/>
      <c r="K741" s="5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</row>
    <row r="742" spans="1:88" s="3" customFormat="1" x14ac:dyDescent="0.25">
      <c r="A742" s="136"/>
      <c r="B742" s="139"/>
      <c r="C742" s="132" t="s">
        <v>17</v>
      </c>
      <c r="D742" s="132"/>
      <c r="E742" s="135">
        <f t="shared" si="15"/>
        <v>25.760999999999999</v>
      </c>
      <c r="F742" s="135">
        <v>25.760999999999999</v>
      </c>
      <c r="G742" s="135"/>
      <c r="H742" s="132"/>
      <c r="I742" s="5"/>
      <c r="J742" s="5"/>
      <c r="K742" s="5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</row>
    <row r="743" spans="1:88" s="3" customFormat="1" ht="14.25" customHeight="1" x14ac:dyDescent="0.25">
      <c r="A743" s="136"/>
      <c r="B743" s="139" t="s">
        <v>113</v>
      </c>
      <c r="C743" s="132" t="s">
        <v>20</v>
      </c>
      <c r="D743" s="132"/>
      <c r="E743" s="135">
        <f t="shared" si="15"/>
        <v>0</v>
      </c>
      <c r="F743" s="135"/>
      <c r="G743" s="135"/>
      <c r="H743" s="132"/>
      <c r="I743" s="5"/>
      <c r="J743" s="5"/>
      <c r="K743" s="5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</row>
    <row r="744" spans="1:88" s="3" customFormat="1" x14ac:dyDescent="0.25">
      <c r="A744" s="136"/>
      <c r="B744" s="139"/>
      <c r="C744" s="132" t="s">
        <v>17</v>
      </c>
      <c r="D744" s="132"/>
      <c r="E744" s="135">
        <f t="shared" si="15"/>
        <v>0</v>
      </c>
      <c r="F744" s="135"/>
      <c r="G744" s="135"/>
      <c r="H744" s="132"/>
      <c r="I744" s="5"/>
      <c r="J744" s="5"/>
      <c r="K744" s="5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</row>
    <row r="745" spans="1:88" s="3" customFormat="1" x14ac:dyDescent="0.25">
      <c r="A745" s="136"/>
      <c r="B745" s="142" t="s">
        <v>115</v>
      </c>
      <c r="C745" s="132" t="s">
        <v>116</v>
      </c>
      <c r="D745" s="132"/>
      <c r="E745" s="135">
        <f t="shared" si="15"/>
        <v>0</v>
      </c>
      <c r="F745" s="135"/>
      <c r="G745" s="135"/>
      <c r="H745" s="132"/>
      <c r="I745" s="5"/>
      <c r="J745" s="5"/>
      <c r="K745" s="5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</row>
    <row r="746" spans="1:88" s="3" customFormat="1" x14ac:dyDescent="0.25">
      <c r="A746" s="136"/>
      <c r="B746" s="142"/>
      <c r="C746" s="132" t="s">
        <v>17</v>
      </c>
      <c r="D746" s="132"/>
      <c r="E746" s="135">
        <f t="shared" si="15"/>
        <v>0</v>
      </c>
      <c r="F746" s="135"/>
      <c r="G746" s="135"/>
      <c r="H746" s="132"/>
      <c r="I746" s="5"/>
      <c r="J746" s="5"/>
      <c r="K746" s="5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</row>
    <row r="747" spans="1:88" s="3" customFormat="1" x14ac:dyDescent="0.25">
      <c r="A747" s="136"/>
      <c r="B747" s="139" t="s">
        <v>118</v>
      </c>
      <c r="C747" s="132" t="s">
        <v>52</v>
      </c>
      <c r="D747" s="133"/>
      <c r="E747" s="135">
        <f t="shared" si="15"/>
        <v>0</v>
      </c>
      <c r="F747" s="135"/>
      <c r="G747" s="135"/>
      <c r="H747" s="133"/>
      <c r="I747" s="5"/>
      <c r="J747" s="5"/>
      <c r="K747" s="5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</row>
    <row r="748" spans="1:88" s="3" customFormat="1" x14ac:dyDescent="0.25">
      <c r="A748" s="143"/>
      <c r="B748" s="139"/>
      <c r="C748" s="132" t="s">
        <v>17</v>
      </c>
      <c r="D748" s="133"/>
      <c r="E748" s="135">
        <f t="shared" si="15"/>
        <v>0</v>
      </c>
      <c r="F748" s="135"/>
      <c r="G748" s="135"/>
      <c r="H748" s="133"/>
      <c r="I748" s="5"/>
      <c r="J748" s="5"/>
      <c r="K748" s="5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</row>
    <row r="749" spans="1:88" s="3" customFormat="1" x14ac:dyDescent="0.25">
      <c r="A749" s="130">
        <v>11</v>
      </c>
      <c r="B749" s="131" t="s">
        <v>128</v>
      </c>
      <c r="C749" s="132"/>
      <c r="D749" s="133"/>
      <c r="E749" s="134">
        <f t="shared" si="14"/>
        <v>1</v>
      </c>
      <c r="F749" s="134"/>
      <c r="G749" s="135">
        <v>1</v>
      </c>
      <c r="H749" s="133"/>
      <c r="I749" s="5"/>
      <c r="J749" s="5"/>
      <c r="K749" s="5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</row>
    <row r="750" spans="1:88" s="3" customFormat="1" x14ac:dyDescent="0.25">
      <c r="A750" s="136"/>
      <c r="B750" s="137"/>
      <c r="C750" s="132" t="s">
        <v>17</v>
      </c>
      <c r="D750" s="138"/>
      <c r="E750" s="134">
        <f t="shared" si="14"/>
        <v>1189.55</v>
      </c>
      <c r="F750" s="134">
        <f>F752+F754+F756+F758</f>
        <v>87.551000000000002</v>
      </c>
      <c r="G750" s="135">
        <f>G752+G754+G756+G758</f>
        <v>1101.999</v>
      </c>
      <c r="H750" s="138"/>
      <c r="I750" s="5"/>
      <c r="J750" s="5"/>
      <c r="K750" s="5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</row>
    <row r="751" spans="1:88" s="3" customFormat="1" x14ac:dyDescent="0.25">
      <c r="A751" s="136"/>
      <c r="B751" s="139" t="s">
        <v>111</v>
      </c>
      <c r="C751" s="132" t="s">
        <v>20</v>
      </c>
      <c r="D751" s="132"/>
      <c r="E751" s="134">
        <f t="shared" si="14"/>
        <v>1.5669999999999999</v>
      </c>
      <c r="F751" s="134">
        <v>0.14699999999999999</v>
      </c>
      <c r="G751" s="135">
        <v>1.42</v>
      </c>
      <c r="H751" s="132"/>
      <c r="I751" s="5"/>
      <c r="J751" s="5"/>
      <c r="K751" s="5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</row>
    <row r="752" spans="1:88" s="3" customFormat="1" x14ac:dyDescent="0.25">
      <c r="A752" s="136"/>
      <c r="B752" s="139"/>
      <c r="C752" s="132" t="s">
        <v>17</v>
      </c>
      <c r="D752" s="132"/>
      <c r="E752" s="134">
        <f t="shared" si="14"/>
        <v>1189.55</v>
      </c>
      <c r="F752" s="134">
        <v>87.551000000000002</v>
      </c>
      <c r="G752" s="135">
        <v>1101.999</v>
      </c>
      <c r="H752" s="132"/>
      <c r="I752" s="5"/>
      <c r="J752" s="5"/>
      <c r="K752" s="5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</row>
    <row r="753" spans="1:88" s="3" customFormat="1" x14ac:dyDescent="0.25">
      <c r="A753" s="136"/>
      <c r="B753" s="139" t="s">
        <v>113</v>
      </c>
      <c r="C753" s="132" t="s">
        <v>20</v>
      </c>
      <c r="D753" s="132"/>
      <c r="E753" s="134">
        <f t="shared" si="14"/>
        <v>0</v>
      </c>
      <c r="F753" s="134"/>
      <c r="G753" s="135"/>
      <c r="H753" s="132"/>
      <c r="I753" s="5"/>
      <c r="J753" s="5"/>
      <c r="K753" s="5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</row>
    <row r="754" spans="1:88" s="3" customFormat="1" x14ac:dyDescent="0.25">
      <c r="A754" s="136"/>
      <c r="B754" s="139"/>
      <c r="C754" s="132" t="s">
        <v>17</v>
      </c>
      <c r="D754" s="132"/>
      <c r="E754" s="134">
        <f t="shared" si="14"/>
        <v>0</v>
      </c>
      <c r="F754" s="134"/>
      <c r="G754" s="135"/>
      <c r="H754" s="132"/>
      <c r="I754" s="5"/>
      <c r="J754" s="5"/>
      <c r="K754" s="5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</row>
    <row r="755" spans="1:88" s="3" customFormat="1" x14ac:dyDescent="0.25">
      <c r="A755" s="136"/>
      <c r="B755" s="142" t="s">
        <v>115</v>
      </c>
      <c r="C755" s="132" t="s">
        <v>116</v>
      </c>
      <c r="D755" s="132"/>
      <c r="E755" s="134">
        <f t="shared" si="14"/>
        <v>0</v>
      </c>
      <c r="F755" s="134"/>
      <c r="G755" s="135"/>
      <c r="H755" s="132"/>
      <c r="I755" s="5"/>
      <c r="J755" s="5"/>
      <c r="K755" s="5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</row>
    <row r="756" spans="1:88" s="3" customFormat="1" x14ac:dyDescent="0.25">
      <c r="A756" s="136"/>
      <c r="B756" s="142"/>
      <c r="C756" s="132" t="s">
        <v>17</v>
      </c>
      <c r="D756" s="132"/>
      <c r="E756" s="134">
        <f t="shared" si="14"/>
        <v>0</v>
      </c>
      <c r="F756" s="134"/>
      <c r="G756" s="135"/>
      <c r="H756" s="132"/>
      <c r="I756" s="5"/>
      <c r="J756" s="5"/>
      <c r="K756" s="5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</row>
    <row r="757" spans="1:88" s="3" customFormat="1" x14ac:dyDescent="0.25">
      <c r="A757" s="136"/>
      <c r="B757" s="139" t="s">
        <v>118</v>
      </c>
      <c r="C757" s="132" t="s">
        <v>52</v>
      </c>
      <c r="D757" s="133"/>
      <c r="E757" s="134">
        <f t="shared" si="14"/>
        <v>0</v>
      </c>
      <c r="F757" s="134"/>
      <c r="G757" s="135"/>
      <c r="H757" s="133"/>
      <c r="I757" s="5"/>
      <c r="J757" s="5"/>
      <c r="K757" s="5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</row>
    <row r="758" spans="1:88" s="3" customFormat="1" x14ac:dyDescent="0.25">
      <c r="A758" s="143"/>
      <c r="B758" s="139"/>
      <c r="C758" s="132" t="s">
        <v>17</v>
      </c>
      <c r="D758" s="133"/>
      <c r="E758" s="134">
        <f t="shared" si="14"/>
        <v>0</v>
      </c>
      <c r="F758" s="134"/>
      <c r="G758" s="135"/>
      <c r="H758" s="133"/>
      <c r="I758" s="5"/>
      <c r="J758" s="5"/>
      <c r="K758" s="5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</row>
    <row r="759" spans="1:88" s="3" customFormat="1" x14ac:dyDescent="0.25">
      <c r="A759" s="130">
        <v>12</v>
      </c>
      <c r="B759" s="131" t="s">
        <v>129</v>
      </c>
      <c r="C759" s="132" t="s">
        <v>19</v>
      </c>
      <c r="D759" s="133"/>
      <c r="E759" s="135">
        <f t="shared" si="14"/>
        <v>1</v>
      </c>
      <c r="F759" s="135">
        <v>1</v>
      </c>
      <c r="G759" s="135"/>
      <c r="H759" s="133"/>
      <c r="I759" s="5"/>
      <c r="J759" s="5"/>
      <c r="K759" s="5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</row>
    <row r="760" spans="1:88" s="3" customFormat="1" x14ac:dyDescent="0.25">
      <c r="A760" s="136"/>
      <c r="B760" s="137"/>
      <c r="C760" s="132" t="s">
        <v>17</v>
      </c>
      <c r="D760" s="138"/>
      <c r="E760" s="135">
        <f t="shared" si="14"/>
        <v>13.88</v>
      </c>
      <c r="F760" s="135">
        <f>F762+F764+F766+F768</f>
        <v>13.88</v>
      </c>
      <c r="G760" s="135">
        <f>G762+G764+G766+G768</f>
        <v>0</v>
      </c>
      <c r="H760" s="138"/>
      <c r="I760" s="5"/>
      <c r="J760" s="5"/>
      <c r="K760" s="5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</row>
    <row r="761" spans="1:88" s="3" customFormat="1" x14ac:dyDescent="0.25">
      <c r="A761" s="136"/>
      <c r="B761" s="139" t="s">
        <v>111</v>
      </c>
      <c r="C761" s="132" t="s">
        <v>20</v>
      </c>
      <c r="D761" s="132"/>
      <c r="E761" s="135">
        <f t="shared" si="14"/>
        <v>4.8000000000000001E-2</v>
      </c>
      <c r="F761" s="135">
        <v>4.8000000000000001E-2</v>
      </c>
      <c r="G761" s="135"/>
      <c r="H761" s="132"/>
      <c r="I761" s="5"/>
      <c r="J761" s="5"/>
      <c r="K761" s="5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</row>
    <row r="762" spans="1:88" s="3" customFormat="1" x14ac:dyDescent="0.25">
      <c r="A762" s="136"/>
      <c r="B762" s="139"/>
      <c r="C762" s="132" t="s">
        <v>17</v>
      </c>
      <c r="D762" s="132"/>
      <c r="E762" s="135">
        <f t="shared" si="14"/>
        <v>13.88</v>
      </c>
      <c r="F762" s="135">
        <v>13.88</v>
      </c>
      <c r="G762" s="135"/>
      <c r="H762" s="132"/>
      <c r="I762" s="5"/>
      <c r="J762" s="5"/>
      <c r="K762" s="5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</row>
    <row r="763" spans="1:88" s="3" customFormat="1" x14ac:dyDescent="0.25">
      <c r="A763" s="136"/>
      <c r="B763" s="139" t="s">
        <v>113</v>
      </c>
      <c r="C763" s="132" t="s">
        <v>20</v>
      </c>
      <c r="D763" s="132"/>
      <c r="E763" s="135">
        <f t="shared" si="14"/>
        <v>0</v>
      </c>
      <c r="F763" s="135"/>
      <c r="G763" s="135"/>
      <c r="H763" s="132"/>
      <c r="I763" s="5"/>
      <c r="J763" s="5"/>
      <c r="K763" s="5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</row>
    <row r="764" spans="1:88" s="3" customFormat="1" x14ac:dyDescent="0.25">
      <c r="A764" s="136"/>
      <c r="B764" s="139"/>
      <c r="C764" s="132" t="s">
        <v>17</v>
      </c>
      <c r="D764" s="132"/>
      <c r="E764" s="135">
        <f t="shared" si="14"/>
        <v>0</v>
      </c>
      <c r="F764" s="135"/>
      <c r="G764" s="135"/>
      <c r="H764" s="132"/>
      <c r="I764" s="5"/>
      <c r="J764" s="5"/>
      <c r="K764" s="5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</row>
    <row r="765" spans="1:88" s="3" customFormat="1" x14ac:dyDescent="0.25">
      <c r="A765" s="136"/>
      <c r="B765" s="142" t="s">
        <v>115</v>
      </c>
      <c r="C765" s="132" t="s">
        <v>116</v>
      </c>
      <c r="D765" s="132"/>
      <c r="E765" s="135">
        <f t="shared" si="14"/>
        <v>0</v>
      </c>
      <c r="F765" s="135"/>
      <c r="G765" s="135"/>
      <c r="H765" s="132"/>
      <c r="I765" s="5"/>
      <c r="J765" s="5"/>
      <c r="K765" s="5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</row>
    <row r="766" spans="1:88" s="3" customFormat="1" x14ac:dyDescent="0.25">
      <c r="A766" s="136"/>
      <c r="B766" s="142"/>
      <c r="C766" s="132" t="s">
        <v>17</v>
      </c>
      <c r="D766" s="132"/>
      <c r="E766" s="135">
        <f t="shared" si="14"/>
        <v>0</v>
      </c>
      <c r="F766" s="135"/>
      <c r="G766" s="135"/>
      <c r="H766" s="132"/>
      <c r="I766" s="5"/>
      <c r="J766" s="5"/>
      <c r="K766" s="5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</row>
    <row r="767" spans="1:88" s="3" customFormat="1" x14ac:dyDescent="0.25">
      <c r="A767" s="136"/>
      <c r="B767" s="139" t="s">
        <v>118</v>
      </c>
      <c r="C767" s="132" t="s">
        <v>52</v>
      </c>
      <c r="D767" s="133"/>
      <c r="E767" s="135">
        <f t="shared" si="14"/>
        <v>0</v>
      </c>
      <c r="F767" s="135"/>
      <c r="G767" s="135"/>
      <c r="H767" s="133"/>
      <c r="I767" s="5"/>
      <c r="J767" s="5"/>
      <c r="K767" s="5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</row>
    <row r="768" spans="1:88" s="3" customFormat="1" x14ac:dyDescent="0.25">
      <c r="A768" s="143"/>
      <c r="B768" s="139"/>
      <c r="C768" s="132" t="s">
        <v>17</v>
      </c>
      <c r="D768" s="133"/>
      <c r="E768" s="135">
        <f t="shared" si="14"/>
        <v>0</v>
      </c>
      <c r="F768" s="135"/>
      <c r="G768" s="135"/>
      <c r="H768" s="133"/>
      <c r="I768" s="5"/>
      <c r="J768" s="5"/>
      <c r="K768" s="5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</row>
    <row r="769" spans="1:88" s="3" customFormat="1" x14ac:dyDescent="0.25">
      <c r="A769" s="130">
        <v>13</v>
      </c>
      <c r="B769" s="131" t="s">
        <v>130</v>
      </c>
      <c r="C769" s="132" t="s">
        <v>19</v>
      </c>
      <c r="D769" s="133"/>
      <c r="E769" s="135">
        <f t="shared" ref="E769:E798" si="16">F769+G769</f>
        <v>1</v>
      </c>
      <c r="F769" s="135">
        <v>1</v>
      </c>
      <c r="G769" s="135"/>
      <c r="H769" s="133"/>
      <c r="I769" s="5"/>
      <c r="J769" s="5"/>
      <c r="K769" s="5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</row>
    <row r="770" spans="1:88" s="3" customFormat="1" x14ac:dyDescent="0.25">
      <c r="A770" s="136"/>
      <c r="B770" s="137"/>
      <c r="C770" s="132" t="s">
        <v>17</v>
      </c>
      <c r="D770" s="138"/>
      <c r="E770" s="135">
        <f t="shared" si="16"/>
        <v>106.086</v>
      </c>
      <c r="F770" s="135">
        <f>F772+F774+F776+F778</f>
        <v>106.086</v>
      </c>
      <c r="G770" s="135">
        <f>G772+G774+G776+G778</f>
        <v>0</v>
      </c>
      <c r="H770" s="138"/>
      <c r="I770" s="5"/>
      <c r="J770" s="5"/>
      <c r="K770" s="5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</row>
    <row r="771" spans="1:88" s="3" customFormat="1" x14ac:dyDescent="0.25">
      <c r="A771" s="136"/>
      <c r="B771" s="139" t="s">
        <v>111</v>
      </c>
      <c r="C771" s="132" t="s">
        <v>20</v>
      </c>
      <c r="D771" s="132"/>
      <c r="E771" s="135">
        <f t="shared" si="16"/>
        <v>0.437</v>
      </c>
      <c r="F771" s="135">
        <v>0.437</v>
      </c>
      <c r="G771" s="135"/>
      <c r="H771" s="132"/>
      <c r="I771" s="5"/>
      <c r="J771" s="5"/>
      <c r="K771" s="5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</row>
    <row r="772" spans="1:88" s="3" customFormat="1" x14ac:dyDescent="0.25">
      <c r="A772" s="136"/>
      <c r="B772" s="139"/>
      <c r="C772" s="132" t="s">
        <v>17</v>
      </c>
      <c r="D772" s="132"/>
      <c r="E772" s="135">
        <f t="shared" si="16"/>
        <v>106.086</v>
      </c>
      <c r="F772" s="135">
        <v>106.086</v>
      </c>
      <c r="G772" s="135"/>
      <c r="H772" s="132"/>
      <c r="I772" s="5"/>
      <c r="J772" s="5"/>
      <c r="K772" s="5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</row>
    <row r="773" spans="1:88" s="3" customFormat="1" ht="14.25" customHeight="1" x14ac:dyDescent="0.25">
      <c r="A773" s="136"/>
      <c r="B773" s="139" t="s">
        <v>113</v>
      </c>
      <c r="C773" s="132" t="s">
        <v>20</v>
      </c>
      <c r="D773" s="132"/>
      <c r="E773" s="135">
        <f t="shared" si="16"/>
        <v>0</v>
      </c>
      <c r="F773" s="135"/>
      <c r="G773" s="135"/>
      <c r="H773" s="132"/>
      <c r="I773" s="5"/>
      <c r="J773" s="5"/>
      <c r="K773" s="5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</row>
    <row r="774" spans="1:88" s="3" customFormat="1" x14ac:dyDescent="0.25">
      <c r="A774" s="136"/>
      <c r="B774" s="139"/>
      <c r="C774" s="132" t="s">
        <v>17</v>
      </c>
      <c r="D774" s="132"/>
      <c r="E774" s="135">
        <f t="shared" si="16"/>
        <v>0</v>
      </c>
      <c r="F774" s="135"/>
      <c r="G774" s="135"/>
      <c r="H774" s="132"/>
      <c r="I774" s="5"/>
      <c r="J774" s="5"/>
      <c r="K774" s="5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</row>
    <row r="775" spans="1:88" s="3" customFormat="1" x14ac:dyDescent="0.25">
      <c r="A775" s="136"/>
      <c r="B775" s="142" t="s">
        <v>115</v>
      </c>
      <c r="C775" s="132" t="s">
        <v>116</v>
      </c>
      <c r="D775" s="132"/>
      <c r="E775" s="135">
        <f t="shared" si="16"/>
        <v>0</v>
      </c>
      <c r="F775" s="135"/>
      <c r="G775" s="135"/>
      <c r="H775" s="132"/>
      <c r="I775" s="5"/>
      <c r="J775" s="5"/>
      <c r="K775" s="5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</row>
    <row r="776" spans="1:88" s="3" customFormat="1" x14ac:dyDescent="0.25">
      <c r="A776" s="136"/>
      <c r="B776" s="142"/>
      <c r="C776" s="132" t="s">
        <v>17</v>
      </c>
      <c r="D776" s="132"/>
      <c r="E776" s="135">
        <f t="shared" si="16"/>
        <v>0</v>
      </c>
      <c r="F776" s="135"/>
      <c r="G776" s="135"/>
      <c r="H776" s="132"/>
      <c r="I776" s="5"/>
      <c r="J776" s="5"/>
      <c r="K776" s="5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</row>
    <row r="777" spans="1:88" s="3" customFormat="1" x14ac:dyDescent="0.25">
      <c r="A777" s="136"/>
      <c r="B777" s="139" t="s">
        <v>118</v>
      </c>
      <c r="C777" s="132" t="s">
        <v>52</v>
      </c>
      <c r="D777" s="133"/>
      <c r="E777" s="135">
        <f t="shared" si="16"/>
        <v>0</v>
      </c>
      <c r="F777" s="135"/>
      <c r="G777" s="135"/>
      <c r="H777" s="133"/>
      <c r="I777" s="5"/>
      <c r="J777" s="5"/>
      <c r="K777" s="5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</row>
    <row r="778" spans="1:88" s="3" customFormat="1" x14ac:dyDescent="0.25">
      <c r="A778" s="143"/>
      <c r="B778" s="139"/>
      <c r="C778" s="132" t="s">
        <v>17</v>
      </c>
      <c r="D778" s="133"/>
      <c r="E778" s="135">
        <f t="shared" si="16"/>
        <v>0</v>
      </c>
      <c r="F778" s="135"/>
      <c r="G778" s="135"/>
      <c r="H778" s="133"/>
      <c r="I778" s="5"/>
      <c r="J778" s="5"/>
      <c r="K778" s="5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</row>
    <row r="779" spans="1:88" s="3" customFormat="1" x14ac:dyDescent="0.25">
      <c r="A779" s="130">
        <v>14</v>
      </c>
      <c r="B779" s="131" t="s">
        <v>131</v>
      </c>
      <c r="C779" s="132" t="s">
        <v>19</v>
      </c>
      <c r="D779" s="133"/>
      <c r="E779" s="135">
        <f t="shared" si="16"/>
        <v>1</v>
      </c>
      <c r="F779" s="135">
        <v>1</v>
      </c>
      <c r="G779" s="135"/>
      <c r="H779" s="133"/>
      <c r="I779" s="5"/>
      <c r="J779" s="5"/>
      <c r="K779" s="5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</row>
    <row r="780" spans="1:88" s="3" customFormat="1" x14ac:dyDescent="0.25">
      <c r="A780" s="136"/>
      <c r="B780" s="137"/>
      <c r="C780" s="132" t="s">
        <v>17</v>
      </c>
      <c r="D780" s="138"/>
      <c r="E780" s="135">
        <f t="shared" si="16"/>
        <v>72.971000000000004</v>
      </c>
      <c r="F780" s="135">
        <f>F782+F784+F786+F788</f>
        <v>72.971000000000004</v>
      </c>
      <c r="G780" s="135">
        <f>G782+G784+G786+G788</f>
        <v>0</v>
      </c>
      <c r="H780" s="138"/>
      <c r="I780" s="5"/>
      <c r="J780" s="5"/>
      <c r="K780" s="5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</row>
    <row r="781" spans="1:88" s="3" customFormat="1" x14ac:dyDescent="0.25">
      <c r="A781" s="136"/>
      <c r="B781" s="139" t="s">
        <v>111</v>
      </c>
      <c r="C781" s="132" t="s">
        <v>20</v>
      </c>
      <c r="D781" s="132"/>
      <c r="E781" s="135">
        <f t="shared" si="16"/>
        <v>9.4E-2</v>
      </c>
      <c r="F781" s="135">
        <v>9.4E-2</v>
      </c>
      <c r="G781" s="135"/>
      <c r="H781" s="132"/>
      <c r="I781" s="5"/>
      <c r="J781" s="5"/>
      <c r="K781" s="5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</row>
    <row r="782" spans="1:88" s="3" customFormat="1" x14ac:dyDescent="0.25">
      <c r="A782" s="136"/>
      <c r="B782" s="139"/>
      <c r="C782" s="132" t="s">
        <v>17</v>
      </c>
      <c r="D782" s="132"/>
      <c r="E782" s="135">
        <f t="shared" si="16"/>
        <v>72.971000000000004</v>
      </c>
      <c r="F782" s="135">
        <v>72.971000000000004</v>
      </c>
      <c r="G782" s="135"/>
      <c r="H782" s="132"/>
      <c r="I782" s="5"/>
      <c r="J782" s="5"/>
      <c r="K782" s="5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</row>
    <row r="783" spans="1:88" s="3" customFormat="1" x14ac:dyDescent="0.25">
      <c r="A783" s="136"/>
      <c r="B783" s="139" t="s">
        <v>113</v>
      </c>
      <c r="C783" s="132" t="s">
        <v>20</v>
      </c>
      <c r="D783" s="132"/>
      <c r="E783" s="135">
        <f t="shared" si="16"/>
        <v>0</v>
      </c>
      <c r="F783" s="135"/>
      <c r="G783" s="135"/>
      <c r="H783" s="132"/>
      <c r="I783" s="5"/>
      <c r="J783" s="5"/>
      <c r="K783" s="5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</row>
    <row r="784" spans="1:88" s="3" customFormat="1" x14ac:dyDescent="0.25">
      <c r="A784" s="136"/>
      <c r="B784" s="139"/>
      <c r="C784" s="132" t="s">
        <v>17</v>
      </c>
      <c r="D784" s="132"/>
      <c r="E784" s="135">
        <f t="shared" si="16"/>
        <v>0</v>
      </c>
      <c r="F784" s="135"/>
      <c r="G784" s="135"/>
      <c r="H784" s="132"/>
      <c r="I784" s="5"/>
      <c r="J784" s="5"/>
      <c r="K784" s="5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</row>
    <row r="785" spans="1:110" s="3" customFormat="1" x14ac:dyDescent="0.25">
      <c r="A785" s="136"/>
      <c r="B785" s="142" t="s">
        <v>115</v>
      </c>
      <c r="C785" s="132" t="s">
        <v>116</v>
      </c>
      <c r="D785" s="132"/>
      <c r="E785" s="135">
        <f t="shared" si="16"/>
        <v>0</v>
      </c>
      <c r="F785" s="135"/>
      <c r="G785" s="135"/>
      <c r="H785" s="132"/>
      <c r="I785" s="5"/>
      <c r="J785" s="5"/>
      <c r="K785" s="5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</row>
    <row r="786" spans="1:110" s="3" customFormat="1" x14ac:dyDescent="0.25">
      <c r="A786" s="136"/>
      <c r="B786" s="142"/>
      <c r="C786" s="132" t="s">
        <v>17</v>
      </c>
      <c r="D786" s="132"/>
      <c r="E786" s="135">
        <f t="shared" si="16"/>
        <v>0</v>
      </c>
      <c r="F786" s="135"/>
      <c r="G786" s="135"/>
      <c r="H786" s="132"/>
      <c r="I786" s="5"/>
      <c r="J786" s="5"/>
      <c r="K786" s="5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</row>
    <row r="787" spans="1:110" s="3" customFormat="1" x14ac:dyDescent="0.25">
      <c r="A787" s="136"/>
      <c r="B787" s="139" t="s">
        <v>118</v>
      </c>
      <c r="C787" s="132" t="s">
        <v>52</v>
      </c>
      <c r="D787" s="133"/>
      <c r="E787" s="135">
        <f t="shared" si="16"/>
        <v>0</v>
      </c>
      <c r="F787" s="135"/>
      <c r="G787" s="135"/>
      <c r="H787" s="133"/>
      <c r="I787" s="5"/>
      <c r="J787" s="5"/>
      <c r="K787" s="5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</row>
    <row r="788" spans="1:110" s="3" customFormat="1" x14ac:dyDescent="0.25">
      <c r="A788" s="143"/>
      <c r="B788" s="139"/>
      <c r="C788" s="132" t="s">
        <v>17</v>
      </c>
      <c r="D788" s="133"/>
      <c r="E788" s="135">
        <f t="shared" si="16"/>
        <v>0</v>
      </c>
      <c r="F788" s="135"/>
      <c r="G788" s="135"/>
      <c r="H788" s="133"/>
      <c r="I788" s="5"/>
      <c r="J788" s="5"/>
      <c r="K788" s="5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</row>
    <row r="789" spans="1:110" s="3" customFormat="1" x14ac:dyDescent="0.25">
      <c r="A789" s="130">
        <v>15</v>
      </c>
      <c r="B789" s="131" t="s">
        <v>132</v>
      </c>
      <c r="C789" s="132" t="s">
        <v>19</v>
      </c>
      <c r="D789" s="133"/>
      <c r="E789" s="135">
        <f t="shared" si="16"/>
        <v>1</v>
      </c>
      <c r="F789" s="135">
        <v>1</v>
      </c>
      <c r="G789" s="135"/>
      <c r="H789" s="133"/>
      <c r="I789" s="5"/>
      <c r="J789" s="5"/>
      <c r="K789" s="5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</row>
    <row r="790" spans="1:110" s="3" customFormat="1" x14ac:dyDescent="0.25">
      <c r="A790" s="136"/>
      <c r="B790" s="137"/>
      <c r="C790" s="132" t="s">
        <v>17</v>
      </c>
      <c r="D790" s="138"/>
      <c r="E790" s="135">
        <f t="shared" si="16"/>
        <v>23.67</v>
      </c>
      <c r="F790" s="135">
        <f>F792+F794+F796+F798</f>
        <v>23.67</v>
      </c>
      <c r="G790" s="135">
        <f>G792+G794+G796+G798</f>
        <v>0</v>
      </c>
      <c r="H790" s="138"/>
      <c r="I790" s="5"/>
      <c r="J790" s="5"/>
      <c r="K790" s="5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</row>
    <row r="791" spans="1:110" s="3" customFormat="1" x14ac:dyDescent="0.25">
      <c r="A791" s="136"/>
      <c r="B791" s="139" t="s">
        <v>111</v>
      </c>
      <c r="C791" s="132" t="s">
        <v>20</v>
      </c>
      <c r="D791" s="132"/>
      <c r="E791" s="135">
        <f t="shared" si="16"/>
        <v>0.108</v>
      </c>
      <c r="F791" s="135">
        <v>0.108</v>
      </c>
      <c r="G791" s="135"/>
      <c r="H791" s="132"/>
      <c r="I791" s="5"/>
      <c r="J791" s="5"/>
      <c r="K791" s="5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</row>
    <row r="792" spans="1:110" s="3" customFormat="1" x14ac:dyDescent="0.25">
      <c r="A792" s="136"/>
      <c r="B792" s="139"/>
      <c r="C792" s="132" t="s">
        <v>17</v>
      </c>
      <c r="D792" s="132"/>
      <c r="E792" s="135">
        <f t="shared" si="16"/>
        <v>23.67</v>
      </c>
      <c r="F792" s="135">
        <v>23.67</v>
      </c>
      <c r="G792" s="135"/>
      <c r="H792" s="132"/>
      <c r="I792" s="5"/>
      <c r="J792" s="5"/>
      <c r="K792" s="5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</row>
    <row r="793" spans="1:110" s="3" customFormat="1" x14ac:dyDescent="0.25">
      <c r="A793" s="136"/>
      <c r="B793" s="139" t="s">
        <v>113</v>
      </c>
      <c r="C793" s="132" t="s">
        <v>20</v>
      </c>
      <c r="D793" s="132"/>
      <c r="E793" s="135">
        <f t="shared" si="16"/>
        <v>0</v>
      </c>
      <c r="F793" s="135"/>
      <c r="G793" s="135"/>
      <c r="H793" s="132"/>
      <c r="I793" s="5"/>
      <c r="J793" s="5"/>
      <c r="K793" s="5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</row>
    <row r="794" spans="1:110" s="3" customFormat="1" x14ac:dyDescent="0.25">
      <c r="A794" s="136"/>
      <c r="B794" s="139"/>
      <c r="C794" s="132" t="s">
        <v>17</v>
      </c>
      <c r="D794" s="132"/>
      <c r="E794" s="135">
        <f t="shared" si="16"/>
        <v>0</v>
      </c>
      <c r="F794" s="135"/>
      <c r="G794" s="135"/>
      <c r="H794" s="132"/>
      <c r="I794" s="5"/>
      <c r="J794" s="5"/>
      <c r="K794" s="5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</row>
    <row r="795" spans="1:110" s="3" customFormat="1" x14ac:dyDescent="0.25">
      <c r="A795" s="136"/>
      <c r="B795" s="142" t="s">
        <v>115</v>
      </c>
      <c r="C795" s="132" t="s">
        <v>116</v>
      </c>
      <c r="D795" s="132"/>
      <c r="E795" s="135">
        <f t="shared" si="16"/>
        <v>0</v>
      </c>
      <c r="F795" s="135"/>
      <c r="G795" s="135"/>
      <c r="H795" s="132"/>
      <c r="I795" s="5"/>
      <c r="J795" s="5"/>
      <c r="K795" s="5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</row>
    <row r="796" spans="1:110" s="3" customFormat="1" x14ac:dyDescent="0.25">
      <c r="A796" s="136"/>
      <c r="B796" s="142"/>
      <c r="C796" s="132" t="s">
        <v>17</v>
      </c>
      <c r="D796" s="132"/>
      <c r="E796" s="135">
        <f t="shared" si="16"/>
        <v>0</v>
      </c>
      <c r="F796" s="135"/>
      <c r="G796" s="135"/>
      <c r="H796" s="132"/>
      <c r="I796" s="5"/>
      <c r="J796" s="5"/>
      <c r="K796" s="5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</row>
    <row r="797" spans="1:110" s="3" customFormat="1" x14ac:dyDescent="0.25">
      <c r="A797" s="136"/>
      <c r="B797" s="139" t="s">
        <v>118</v>
      </c>
      <c r="C797" s="132" t="s">
        <v>52</v>
      </c>
      <c r="D797" s="133"/>
      <c r="E797" s="135">
        <f t="shared" si="16"/>
        <v>0</v>
      </c>
      <c r="F797" s="135"/>
      <c r="G797" s="135"/>
      <c r="H797" s="133"/>
      <c r="I797" s="5"/>
      <c r="J797" s="5"/>
      <c r="K797" s="5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</row>
    <row r="798" spans="1:110" s="3" customFormat="1" x14ac:dyDescent="0.25">
      <c r="A798" s="143"/>
      <c r="B798" s="139"/>
      <c r="C798" s="132" t="s">
        <v>17</v>
      </c>
      <c r="D798" s="133"/>
      <c r="E798" s="135">
        <f t="shared" si="16"/>
        <v>0</v>
      </c>
      <c r="F798" s="135"/>
      <c r="G798" s="135"/>
      <c r="H798" s="133"/>
      <c r="I798" s="5"/>
      <c r="J798" s="5"/>
      <c r="K798" s="5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</row>
    <row r="799" spans="1:110" s="125" customFormat="1" ht="21.75" customHeight="1" x14ac:dyDescent="0.2">
      <c r="A799" s="130">
        <v>16</v>
      </c>
      <c r="B799" s="148" t="s">
        <v>133</v>
      </c>
      <c r="C799" s="132"/>
      <c r="D799" s="133"/>
      <c r="E799" s="134">
        <f>F799+G799</f>
        <v>1</v>
      </c>
      <c r="F799" s="134">
        <v>1</v>
      </c>
      <c r="G799" s="135"/>
      <c r="H799" s="133"/>
    </row>
    <row r="800" spans="1:110" s="5" customFormat="1" ht="19.5" customHeight="1" x14ac:dyDescent="0.25">
      <c r="A800" s="136"/>
      <c r="B800" s="149"/>
      <c r="C800" s="132" t="s">
        <v>17</v>
      </c>
      <c r="D800" s="138"/>
      <c r="E800" s="134">
        <f t="shared" ref="E800:E1054" si="17">F800+G800</f>
        <v>8.1620000000000008</v>
      </c>
      <c r="F800" s="134">
        <f>F802+F804+F806+F808</f>
        <v>8.1620000000000008</v>
      </c>
      <c r="G800" s="135">
        <f>G802+G804+G806+G808</f>
        <v>0</v>
      </c>
      <c r="H800" s="138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</row>
    <row r="801" spans="1:88" s="125" customFormat="1" ht="19.5" customHeight="1" x14ac:dyDescent="0.2">
      <c r="A801" s="136"/>
      <c r="B801" s="139" t="s">
        <v>111</v>
      </c>
      <c r="C801" s="132" t="s">
        <v>20</v>
      </c>
      <c r="D801" s="132"/>
      <c r="E801" s="134">
        <f t="shared" si="17"/>
        <v>7.0000000000000001E-3</v>
      </c>
      <c r="F801" s="134">
        <f>0.004+0.003</f>
        <v>7.0000000000000001E-3</v>
      </c>
      <c r="G801" s="135"/>
      <c r="H801" s="132"/>
    </row>
    <row r="802" spans="1:88" s="125" customFormat="1" ht="21.75" customHeight="1" x14ac:dyDescent="0.2">
      <c r="A802" s="136"/>
      <c r="B802" s="139"/>
      <c r="C802" s="132" t="s">
        <v>17</v>
      </c>
      <c r="D802" s="132"/>
      <c r="E802" s="134">
        <f t="shared" si="17"/>
        <v>8.1620000000000008</v>
      </c>
      <c r="F802" s="134">
        <f>4.307+3.855</f>
        <v>8.1620000000000008</v>
      </c>
      <c r="G802" s="135"/>
      <c r="H802" s="132"/>
    </row>
    <row r="803" spans="1:88" s="125" customFormat="1" ht="15" customHeight="1" x14ac:dyDescent="0.2">
      <c r="A803" s="136"/>
      <c r="B803" s="139" t="s">
        <v>113</v>
      </c>
      <c r="C803" s="132" t="s">
        <v>20</v>
      </c>
      <c r="D803" s="132"/>
      <c r="E803" s="134">
        <f t="shared" si="17"/>
        <v>0</v>
      </c>
      <c r="F803" s="134"/>
      <c r="G803" s="135"/>
      <c r="H803" s="132"/>
    </row>
    <row r="804" spans="1:88" s="125" customFormat="1" ht="23.25" customHeight="1" x14ac:dyDescent="0.2">
      <c r="A804" s="136"/>
      <c r="B804" s="139"/>
      <c r="C804" s="132" t="s">
        <v>17</v>
      </c>
      <c r="D804" s="132"/>
      <c r="E804" s="134">
        <f t="shared" si="17"/>
        <v>0</v>
      </c>
      <c r="F804" s="134"/>
      <c r="G804" s="135"/>
      <c r="H804" s="132"/>
    </row>
    <row r="805" spans="1:88" s="125" customFormat="1" ht="17.25" customHeight="1" x14ac:dyDescent="0.2">
      <c r="A805" s="136"/>
      <c r="B805" s="142" t="s">
        <v>115</v>
      </c>
      <c r="C805" s="132" t="s">
        <v>116</v>
      </c>
      <c r="D805" s="132"/>
      <c r="E805" s="134">
        <f t="shared" si="17"/>
        <v>0</v>
      </c>
      <c r="F805" s="134"/>
      <c r="G805" s="135"/>
      <c r="H805" s="132"/>
    </row>
    <row r="806" spans="1:88" s="125" customFormat="1" ht="18" customHeight="1" x14ac:dyDescent="0.2">
      <c r="A806" s="136"/>
      <c r="B806" s="142"/>
      <c r="C806" s="132" t="s">
        <v>17</v>
      </c>
      <c r="D806" s="132"/>
      <c r="E806" s="134">
        <f t="shared" si="17"/>
        <v>0</v>
      </c>
      <c r="F806" s="134"/>
      <c r="G806" s="135"/>
      <c r="H806" s="132"/>
    </row>
    <row r="807" spans="1:88" s="125" customFormat="1" ht="15.75" customHeight="1" x14ac:dyDescent="0.2">
      <c r="A807" s="136"/>
      <c r="B807" s="139" t="s">
        <v>118</v>
      </c>
      <c r="C807" s="132" t="s">
        <v>52</v>
      </c>
      <c r="D807" s="133"/>
      <c r="E807" s="134">
        <f t="shared" si="17"/>
        <v>0</v>
      </c>
      <c r="F807" s="134"/>
      <c r="G807" s="135"/>
      <c r="H807" s="133"/>
    </row>
    <row r="808" spans="1:88" s="125" customFormat="1" ht="20.25" customHeight="1" x14ac:dyDescent="0.2">
      <c r="A808" s="143"/>
      <c r="B808" s="139"/>
      <c r="C808" s="132" t="s">
        <v>17</v>
      </c>
      <c r="D808" s="133"/>
      <c r="E808" s="134">
        <f t="shared" si="17"/>
        <v>0</v>
      </c>
      <c r="F808" s="134"/>
      <c r="G808" s="135"/>
      <c r="H808" s="133"/>
    </row>
    <row r="809" spans="1:88" s="3" customFormat="1" x14ac:dyDescent="0.25">
      <c r="A809" s="130">
        <v>17</v>
      </c>
      <c r="B809" s="131" t="s">
        <v>134</v>
      </c>
      <c r="C809" s="132" t="s">
        <v>19</v>
      </c>
      <c r="D809" s="133"/>
      <c r="E809" s="135">
        <f t="shared" si="17"/>
        <v>1</v>
      </c>
      <c r="F809" s="135"/>
      <c r="G809" s="135">
        <v>1</v>
      </c>
      <c r="H809" s="133"/>
      <c r="I809" s="5"/>
      <c r="J809" s="5"/>
      <c r="K809" s="5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</row>
    <row r="810" spans="1:88" s="3" customFormat="1" x14ac:dyDescent="0.25">
      <c r="A810" s="136"/>
      <c r="B810" s="137"/>
      <c r="C810" s="132" t="s">
        <v>17</v>
      </c>
      <c r="D810" s="138"/>
      <c r="E810" s="135">
        <f t="shared" si="17"/>
        <v>474.197</v>
      </c>
      <c r="F810" s="135">
        <f>F812+F814+F816+F818</f>
        <v>0</v>
      </c>
      <c r="G810" s="135">
        <f>G812+G814+G816+G818</f>
        <v>474.197</v>
      </c>
      <c r="H810" s="138"/>
      <c r="I810" s="5"/>
      <c r="J810" s="5"/>
      <c r="K810" s="5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</row>
    <row r="811" spans="1:88" s="3" customFormat="1" x14ac:dyDescent="0.25">
      <c r="A811" s="136"/>
      <c r="B811" s="139" t="s">
        <v>111</v>
      </c>
      <c r="C811" s="132" t="s">
        <v>20</v>
      </c>
      <c r="D811" s="132"/>
      <c r="E811" s="135">
        <f t="shared" si="17"/>
        <v>0.377</v>
      </c>
      <c r="F811" s="135"/>
      <c r="G811" s="135">
        <v>0.377</v>
      </c>
      <c r="H811" s="132"/>
      <c r="I811" s="5"/>
      <c r="J811" s="5"/>
      <c r="K811" s="5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</row>
    <row r="812" spans="1:88" s="3" customFormat="1" x14ac:dyDescent="0.25">
      <c r="A812" s="136"/>
      <c r="B812" s="139"/>
      <c r="C812" s="132" t="s">
        <v>17</v>
      </c>
      <c r="D812" s="132"/>
      <c r="E812" s="135">
        <f t="shared" si="17"/>
        <v>474.197</v>
      </c>
      <c r="F812" s="135"/>
      <c r="G812" s="135">
        <v>474.197</v>
      </c>
      <c r="H812" s="132"/>
      <c r="I812" s="5"/>
      <c r="J812" s="5"/>
      <c r="K812" s="5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</row>
    <row r="813" spans="1:88" s="3" customFormat="1" ht="14.25" customHeight="1" x14ac:dyDescent="0.25">
      <c r="A813" s="136"/>
      <c r="B813" s="139" t="s">
        <v>113</v>
      </c>
      <c r="C813" s="132" t="s">
        <v>20</v>
      </c>
      <c r="D813" s="132"/>
      <c r="E813" s="135">
        <f t="shared" si="17"/>
        <v>0</v>
      </c>
      <c r="F813" s="135"/>
      <c r="G813" s="135"/>
      <c r="H813" s="132"/>
      <c r="I813" s="5"/>
      <c r="J813" s="5"/>
      <c r="K813" s="5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</row>
    <row r="814" spans="1:88" s="3" customFormat="1" x14ac:dyDescent="0.25">
      <c r="A814" s="136"/>
      <c r="B814" s="139"/>
      <c r="C814" s="132" t="s">
        <v>17</v>
      </c>
      <c r="D814" s="132"/>
      <c r="E814" s="135">
        <f t="shared" si="17"/>
        <v>0</v>
      </c>
      <c r="F814" s="135"/>
      <c r="G814" s="135"/>
      <c r="H814" s="132"/>
      <c r="I814" s="5"/>
      <c r="J814" s="5"/>
      <c r="K814" s="5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</row>
    <row r="815" spans="1:88" s="3" customFormat="1" x14ac:dyDescent="0.25">
      <c r="A815" s="136"/>
      <c r="B815" s="142" t="s">
        <v>115</v>
      </c>
      <c r="C815" s="132" t="s">
        <v>116</v>
      </c>
      <c r="D815" s="132"/>
      <c r="E815" s="135">
        <f t="shared" si="17"/>
        <v>0</v>
      </c>
      <c r="F815" s="135"/>
      <c r="G815" s="135"/>
      <c r="H815" s="132"/>
      <c r="I815" s="5"/>
      <c r="J815" s="5"/>
      <c r="K815" s="5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</row>
    <row r="816" spans="1:88" s="3" customFormat="1" x14ac:dyDescent="0.25">
      <c r="A816" s="136"/>
      <c r="B816" s="142"/>
      <c r="C816" s="132" t="s">
        <v>17</v>
      </c>
      <c r="D816" s="132"/>
      <c r="E816" s="135">
        <f t="shared" si="17"/>
        <v>0</v>
      </c>
      <c r="F816" s="135"/>
      <c r="G816" s="135"/>
      <c r="H816" s="132"/>
      <c r="I816" s="5"/>
      <c r="J816" s="5"/>
      <c r="K816" s="5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</row>
    <row r="817" spans="1:110" s="3" customFormat="1" x14ac:dyDescent="0.25">
      <c r="A817" s="136"/>
      <c r="B817" s="139" t="s">
        <v>118</v>
      </c>
      <c r="C817" s="132" t="s">
        <v>52</v>
      </c>
      <c r="D817" s="133"/>
      <c r="E817" s="135">
        <f t="shared" si="17"/>
        <v>0</v>
      </c>
      <c r="F817" s="135"/>
      <c r="G817" s="135"/>
      <c r="H817" s="133"/>
      <c r="I817" s="5"/>
      <c r="J817" s="5"/>
      <c r="K817" s="5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</row>
    <row r="818" spans="1:110" s="3" customFormat="1" x14ac:dyDescent="0.25">
      <c r="A818" s="143"/>
      <c r="B818" s="139"/>
      <c r="C818" s="132" t="s">
        <v>17</v>
      </c>
      <c r="D818" s="133"/>
      <c r="E818" s="135">
        <f t="shared" si="17"/>
        <v>0</v>
      </c>
      <c r="F818" s="135"/>
      <c r="G818" s="135"/>
      <c r="H818" s="133"/>
      <c r="I818" s="5"/>
      <c r="J818" s="5"/>
      <c r="K818" s="5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</row>
    <row r="819" spans="1:110" s="3" customFormat="1" x14ac:dyDescent="0.25">
      <c r="A819" s="130">
        <v>18</v>
      </c>
      <c r="B819" s="131" t="s">
        <v>69</v>
      </c>
      <c r="C819" s="132" t="s">
        <v>19</v>
      </c>
      <c r="D819" s="133"/>
      <c r="E819" s="135">
        <f t="shared" si="17"/>
        <v>1</v>
      </c>
      <c r="F819" s="135">
        <v>1</v>
      </c>
      <c r="G819" s="135"/>
      <c r="H819" s="133"/>
      <c r="I819" s="5"/>
      <c r="J819" s="5"/>
      <c r="K819" s="5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</row>
    <row r="820" spans="1:110" s="3" customFormat="1" x14ac:dyDescent="0.25">
      <c r="A820" s="136"/>
      <c r="B820" s="137"/>
      <c r="C820" s="132" t="s">
        <v>17</v>
      </c>
      <c r="D820" s="138"/>
      <c r="E820" s="135">
        <f t="shared" si="17"/>
        <v>2.57</v>
      </c>
      <c r="F820" s="135">
        <f>F822+F824+F826+F828</f>
        <v>2.57</v>
      </c>
      <c r="G820" s="135">
        <f>G822+G824+G826+G828</f>
        <v>0</v>
      </c>
      <c r="H820" s="138"/>
      <c r="I820" s="5"/>
      <c r="J820" s="5"/>
      <c r="K820" s="5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</row>
    <row r="821" spans="1:110" s="3" customFormat="1" x14ac:dyDescent="0.25">
      <c r="A821" s="136"/>
      <c r="B821" s="139" t="s">
        <v>111</v>
      </c>
      <c r="C821" s="132" t="s">
        <v>20</v>
      </c>
      <c r="D821" s="132"/>
      <c r="E821" s="135">
        <f t="shared" si="17"/>
        <v>0</v>
      </c>
      <c r="F821" s="135"/>
      <c r="G821" s="135"/>
      <c r="H821" s="132"/>
      <c r="I821" s="5"/>
      <c r="J821" s="5"/>
      <c r="K821" s="5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</row>
    <row r="822" spans="1:110" s="3" customFormat="1" x14ac:dyDescent="0.25">
      <c r="A822" s="136"/>
      <c r="B822" s="139"/>
      <c r="C822" s="132" t="s">
        <v>17</v>
      </c>
      <c r="D822" s="132"/>
      <c r="E822" s="135">
        <f t="shared" si="17"/>
        <v>0</v>
      </c>
      <c r="F822" s="135"/>
      <c r="G822" s="135"/>
      <c r="H822" s="132"/>
      <c r="I822" s="5"/>
      <c r="J822" s="5"/>
      <c r="K822" s="5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</row>
    <row r="823" spans="1:110" s="3" customFormat="1" ht="14.25" customHeight="1" x14ac:dyDescent="0.25">
      <c r="A823" s="136"/>
      <c r="B823" s="139" t="s">
        <v>113</v>
      </c>
      <c r="C823" s="132" t="s">
        <v>20</v>
      </c>
      <c r="D823" s="132"/>
      <c r="E823" s="135">
        <f t="shared" si="17"/>
        <v>2E-3</v>
      </c>
      <c r="F823" s="135">
        <v>2E-3</v>
      </c>
      <c r="G823" s="135"/>
      <c r="H823" s="132"/>
      <c r="I823" s="5"/>
      <c r="J823" s="5"/>
      <c r="K823" s="5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</row>
    <row r="824" spans="1:110" s="3" customFormat="1" x14ac:dyDescent="0.25">
      <c r="A824" s="136"/>
      <c r="B824" s="139"/>
      <c r="C824" s="132" t="s">
        <v>17</v>
      </c>
      <c r="D824" s="132"/>
      <c r="E824" s="135">
        <f t="shared" si="17"/>
        <v>2.57</v>
      </c>
      <c r="F824" s="135">
        <v>2.57</v>
      </c>
      <c r="G824" s="135"/>
      <c r="H824" s="132"/>
      <c r="I824" s="5"/>
      <c r="J824" s="5"/>
      <c r="K824" s="5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</row>
    <row r="825" spans="1:110" s="3" customFormat="1" x14ac:dyDescent="0.25">
      <c r="A825" s="136"/>
      <c r="B825" s="142" t="s">
        <v>115</v>
      </c>
      <c r="C825" s="132" t="s">
        <v>116</v>
      </c>
      <c r="D825" s="132"/>
      <c r="E825" s="135">
        <f t="shared" si="17"/>
        <v>0</v>
      </c>
      <c r="F825" s="135"/>
      <c r="G825" s="135"/>
      <c r="H825" s="132"/>
      <c r="I825" s="5"/>
      <c r="J825" s="5"/>
      <c r="K825" s="5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</row>
    <row r="826" spans="1:110" s="3" customFormat="1" x14ac:dyDescent="0.25">
      <c r="A826" s="136"/>
      <c r="B826" s="142"/>
      <c r="C826" s="132" t="s">
        <v>17</v>
      </c>
      <c r="D826" s="132"/>
      <c r="E826" s="135">
        <f t="shared" si="17"/>
        <v>0</v>
      </c>
      <c r="F826" s="135"/>
      <c r="G826" s="135"/>
      <c r="H826" s="132"/>
      <c r="I826" s="5"/>
      <c r="J826" s="5"/>
      <c r="K826" s="5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</row>
    <row r="827" spans="1:110" s="3" customFormat="1" x14ac:dyDescent="0.25">
      <c r="A827" s="136"/>
      <c r="B827" s="139" t="s">
        <v>118</v>
      </c>
      <c r="C827" s="132" t="s">
        <v>52</v>
      </c>
      <c r="D827" s="133"/>
      <c r="E827" s="135">
        <f t="shared" si="17"/>
        <v>0</v>
      </c>
      <c r="F827" s="135"/>
      <c r="G827" s="135"/>
      <c r="H827" s="133"/>
      <c r="I827" s="5"/>
      <c r="J827" s="5"/>
      <c r="K827" s="5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</row>
    <row r="828" spans="1:110" s="3" customFormat="1" x14ac:dyDescent="0.25">
      <c r="A828" s="143"/>
      <c r="B828" s="139"/>
      <c r="C828" s="132" t="s">
        <v>17</v>
      </c>
      <c r="D828" s="133"/>
      <c r="E828" s="135">
        <f t="shared" si="17"/>
        <v>0</v>
      </c>
      <c r="F828" s="135"/>
      <c r="G828" s="135"/>
      <c r="H828" s="133"/>
      <c r="I828" s="5"/>
      <c r="J828" s="5"/>
      <c r="K828" s="5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</row>
    <row r="829" spans="1:110" s="5" customFormat="1" x14ac:dyDescent="0.25">
      <c r="A829" s="130">
        <v>19</v>
      </c>
      <c r="B829" s="131" t="s">
        <v>135</v>
      </c>
      <c r="C829" s="132"/>
      <c r="D829" s="133"/>
      <c r="E829" s="134">
        <f t="shared" si="17"/>
        <v>1</v>
      </c>
      <c r="F829" s="134">
        <v>1</v>
      </c>
      <c r="G829" s="135"/>
      <c r="H829" s="133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</row>
    <row r="830" spans="1:110" s="5" customFormat="1" x14ac:dyDescent="0.25">
      <c r="A830" s="136"/>
      <c r="B830" s="150"/>
      <c r="C830" s="132" t="s">
        <v>17</v>
      </c>
      <c r="D830" s="138"/>
      <c r="E830" s="134">
        <f t="shared" si="17"/>
        <v>7.54</v>
      </c>
      <c r="F830" s="134">
        <f>F832+F834+F836+F838</f>
        <v>7.54</v>
      </c>
      <c r="G830" s="135">
        <f>G832+G834+G836+G838</f>
        <v>0</v>
      </c>
      <c r="H830" s="138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</row>
    <row r="831" spans="1:110" s="5" customFormat="1" x14ac:dyDescent="0.25">
      <c r="A831" s="136"/>
      <c r="B831" s="151" t="s">
        <v>111</v>
      </c>
      <c r="C831" s="132" t="s">
        <v>20</v>
      </c>
      <c r="D831" s="132"/>
      <c r="E831" s="134">
        <f t="shared" si="17"/>
        <v>7.0000000000000001E-3</v>
      </c>
      <c r="F831" s="134">
        <v>7.0000000000000001E-3</v>
      </c>
      <c r="G831" s="135"/>
      <c r="H831" s="132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</row>
    <row r="832" spans="1:110" s="5" customFormat="1" x14ac:dyDescent="0.25">
      <c r="A832" s="136"/>
      <c r="B832" s="152"/>
      <c r="C832" s="132" t="s">
        <v>17</v>
      </c>
      <c r="D832" s="132"/>
      <c r="E832" s="134">
        <f t="shared" si="17"/>
        <v>7.54</v>
      </c>
      <c r="F832" s="134">
        <v>7.54</v>
      </c>
      <c r="G832" s="135"/>
      <c r="H832" s="132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</row>
    <row r="833" spans="1:110" s="5" customFormat="1" ht="14.25" customHeight="1" x14ac:dyDescent="0.25">
      <c r="A833" s="136"/>
      <c r="B833" s="151" t="s">
        <v>113</v>
      </c>
      <c r="C833" s="132" t="s">
        <v>20</v>
      </c>
      <c r="D833" s="132"/>
      <c r="E833" s="134">
        <f t="shared" si="17"/>
        <v>0</v>
      </c>
      <c r="F833" s="134"/>
      <c r="G833" s="135"/>
      <c r="H833" s="132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</row>
    <row r="834" spans="1:110" s="5" customFormat="1" x14ac:dyDescent="0.25">
      <c r="A834" s="136"/>
      <c r="B834" s="152"/>
      <c r="C834" s="132" t="s">
        <v>17</v>
      </c>
      <c r="D834" s="132"/>
      <c r="E834" s="134">
        <f t="shared" si="17"/>
        <v>0</v>
      </c>
      <c r="F834" s="134"/>
      <c r="G834" s="135"/>
      <c r="H834" s="132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</row>
    <row r="835" spans="1:110" s="5" customFormat="1" x14ac:dyDescent="0.25">
      <c r="A835" s="136"/>
      <c r="B835" s="153" t="s">
        <v>115</v>
      </c>
      <c r="C835" s="132" t="s">
        <v>116</v>
      </c>
      <c r="D835" s="132"/>
      <c r="E835" s="134">
        <f t="shared" si="17"/>
        <v>0</v>
      </c>
      <c r="F835" s="134"/>
      <c r="G835" s="135"/>
      <c r="H835" s="132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</row>
    <row r="836" spans="1:110" s="5" customFormat="1" x14ac:dyDescent="0.25">
      <c r="A836" s="136"/>
      <c r="B836" s="154"/>
      <c r="C836" s="132" t="s">
        <v>17</v>
      </c>
      <c r="D836" s="132"/>
      <c r="E836" s="134">
        <f t="shared" si="17"/>
        <v>0</v>
      </c>
      <c r="F836" s="134"/>
      <c r="G836" s="135"/>
      <c r="H836" s="132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</row>
    <row r="837" spans="1:110" s="5" customFormat="1" x14ac:dyDescent="0.25">
      <c r="A837" s="136"/>
      <c r="B837" s="151" t="s">
        <v>118</v>
      </c>
      <c r="C837" s="132" t="s">
        <v>52</v>
      </c>
      <c r="D837" s="133"/>
      <c r="E837" s="134">
        <f t="shared" si="17"/>
        <v>0</v>
      </c>
      <c r="F837" s="134"/>
      <c r="G837" s="135"/>
      <c r="H837" s="133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</row>
    <row r="838" spans="1:110" s="5" customFormat="1" x14ac:dyDescent="0.25">
      <c r="A838" s="143"/>
      <c r="B838" s="152"/>
      <c r="C838" s="132" t="s">
        <v>17</v>
      </c>
      <c r="D838" s="133"/>
      <c r="E838" s="134">
        <f t="shared" si="17"/>
        <v>0</v>
      </c>
      <c r="F838" s="134"/>
      <c r="G838" s="135"/>
      <c r="H838" s="133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</row>
    <row r="839" spans="1:110" s="125" customFormat="1" ht="12.75" x14ac:dyDescent="0.2">
      <c r="A839" s="130">
        <v>20</v>
      </c>
      <c r="B839" s="131" t="s">
        <v>136</v>
      </c>
      <c r="C839" s="132"/>
      <c r="D839" s="133"/>
      <c r="E839" s="134">
        <f t="shared" si="17"/>
        <v>1</v>
      </c>
      <c r="F839" s="134"/>
      <c r="G839" s="135">
        <v>1</v>
      </c>
      <c r="H839" s="133"/>
    </row>
    <row r="840" spans="1:110" s="5" customFormat="1" ht="14.25" customHeight="1" x14ac:dyDescent="0.25">
      <c r="A840" s="136"/>
      <c r="B840" s="137"/>
      <c r="C840" s="132" t="s">
        <v>17</v>
      </c>
      <c r="D840" s="138"/>
      <c r="E840" s="134">
        <f t="shared" si="17"/>
        <v>107.151</v>
      </c>
      <c r="F840" s="134">
        <f>F842+F844+F846+F848</f>
        <v>0</v>
      </c>
      <c r="G840" s="135">
        <f>G842+G844+G846+G848</f>
        <v>107.151</v>
      </c>
      <c r="H840" s="138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</row>
    <row r="841" spans="1:110" s="125" customFormat="1" ht="17.25" customHeight="1" x14ac:dyDescent="0.2">
      <c r="A841" s="136"/>
      <c r="B841" s="139" t="s">
        <v>111</v>
      </c>
      <c r="C841" s="132" t="s">
        <v>20</v>
      </c>
      <c r="D841" s="132"/>
      <c r="E841" s="134">
        <f t="shared" si="17"/>
        <v>7.4999999999999997E-2</v>
      </c>
      <c r="F841" s="134"/>
      <c r="G841" s="135">
        <v>7.4999999999999997E-2</v>
      </c>
      <c r="H841" s="132"/>
    </row>
    <row r="842" spans="1:110" s="125" customFormat="1" ht="21" customHeight="1" x14ac:dyDescent="0.2">
      <c r="A842" s="136"/>
      <c r="B842" s="139"/>
      <c r="C842" s="132" t="s">
        <v>17</v>
      </c>
      <c r="D842" s="132"/>
      <c r="E842" s="134">
        <f t="shared" si="17"/>
        <v>107.151</v>
      </c>
      <c r="F842" s="134"/>
      <c r="G842" s="135">
        <v>107.151</v>
      </c>
      <c r="H842" s="132"/>
    </row>
    <row r="843" spans="1:110" s="125" customFormat="1" ht="15" customHeight="1" x14ac:dyDescent="0.2">
      <c r="A843" s="136"/>
      <c r="B843" s="139" t="s">
        <v>113</v>
      </c>
      <c r="C843" s="132" t="s">
        <v>20</v>
      </c>
      <c r="D843" s="132"/>
      <c r="E843" s="134">
        <f t="shared" si="17"/>
        <v>0</v>
      </c>
      <c r="F843" s="134"/>
      <c r="G843" s="135"/>
      <c r="H843" s="132"/>
    </row>
    <row r="844" spans="1:110" s="125" customFormat="1" ht="21.75" customHeight="1" x14ac:dyDescent="0.2">
      <c r="A844" s="136"/>
      <c r="B844" s="139"/>
      <c r="C844" s="132" t="s">
        <v>17</v>
      </c>
      <c r="D844" s="132"/>
      <c r="E844" s="134">
        <f t="shared" si="17"/>
        <v>0</v>
      </c>
      <c r="F844" s="134"/>
      <c r="G844" s="135"/>
      <c r="H844" s="132"/>
    </row>
    <row r="845" spans="1:110" s="125" customFormat="1" ht="12.75" x14ac:dyDescent="0.2">
      <c r="A845" s="136"/>
      <c r="B845" s="142" t="s">
        <v>115</v>
      </c>
      <c r="C845" s="132" t="s">
        <v>116</v>
      </c>
      <c r="D845" s="132"/>
      <c r="E845" s="134">
        <f t="shared" si="17"/>
        <v>0</v>
      </c>
      <c r="F845" s="134"/>
      <c r="G845" s="135"/>
      <c r="H845" s="132"/>
    </row>
    <row r="846" spans="1:110" s="125" customFormat="1" ht="12.75" x14ac:dyDescent="0.2">
      <c r="A846" s="136"/>
      <c r="B846" s="142"/>
      <c r="C846" s="132" t="s">
        <v>17</v>
      </c>
      <c r="D846" s="132"/>
      <c r="E846" s="134">
        <f t="shared" si="17"/>
        <v>0</v>
      </c>
      <c r="F846" s="134"/>
      <c r="G846" s="135"/>
      <c r="H846" s="132"/>
    </row>
    <row r="847" spans="1:110" s="125" customFormat="1" ht="12.75" x14ac:dyDescent="0.2">
      <c r="A847" s="136"/>
      <c r="B847" s="139" t="s">
        <v>118</v>
      </c>
      <c r="C847" s="132" t="s">
        <v>52</v>
      </c>
      <c r="D847" s="133"/>
      <c r="E847" s="134">
        <f t="shared" si="17"/>
        <v>0</v>
      </c>
      <c r="F847" s="134"/>
      <c r="G847" s="135"/>
      <c r="H847" s="133"/>
    </row>
    <row r="848" spans="1:110" s="125" customFormat="1" ht="12.75" x14ac:dyDescent="0.2">
      <c r="A848" s="143"/>
      <c r="B848" s="139"/>
      <c r="C848" s="132" t="s">
        <v>17</v>
      </c>
      <c r="D848" s="133"/>
      <c r="E848" s="134">
        <f t="shared" si="17"/>
        <v>0</v>
      </c>
      <c r="F848" s="134"/>
      <c r="G848" s="135"/>
      <c r="H848" s="133"/>
    </row>
    <row r="849" spans="1:110" s="125" customFormat="1" ht="20.25" customHeight="1" x14ac:dyDescent="0.2">
      <c r="A849" s="130">
        <v>21</v>
      </c>
      <c r="B849" s="144" t="s">
        <v>137</v>
      </c>
      <c r="C849" s="132"/>
      <c r="D849" s="133"/>
      <c r="E849" s="134">
        <f t="shared" si="17"/>
        <v>1</v>
      </c>
      <c r="F849" s="134">
        <v>1</v>
      </c>
      <c r="G849" s="135"/>
      <c r="H849" s="133"/>
    </row>
    <row r="850" spans="1:110" s="5" customFormat="1" ht="16.5" customHeight="1" x14ac:dyDescent="0.25">
      <c r="A850" s="136"/>
      <c r="B850" s="145"/>
      <c r="C850" s="132" t="s">
        <v>17</v>
      </c>
      <c r="D850" s="138"/>
      <c r="E850" s="134">
        <f t="shared" si="17"/>
        <v>29.947000000000003</v>
      </c>
      <c r="F850" s="134">
        <f>F852+F854+F856+F858</f>
        <v>29.947000000000003</v>
      </c>
      <c r="G850" s="135">
        <f>G852+G854+G856+G858</f>
        <v>0</v>
      </c>
      <c r="H850" s="138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</row>
    <row r="851" spans="1:110" s="125" customFormat="1" ht="15" customHeight="1" x14ac:dyDescent="0.2">
      <c r="A851" s="136"/>
      <c r="B851" s="139" t="s">
        <v>111</v>
      </c>
      <c r="C851" s="132" t="s">
        <v>20</v>
      </c>
      <c r="D851" s="132"/>
      <c r="E851" s="134">
        <f t="shared" si="17"/>
        <v>2.1999999999999999E-2</v>
      </c>
      <c r="F851" s="134">
        <f>0.01+0.012</f>
        <v>2.1999999999999999E-2</v>
      </c>
      <c r="G851" s="135"/>
      <c r="H851" s="132"/>
    </row>
    <row r="852" spans="1:110" s="125" customFormat="1" ht="21.75" customHeight="1" x14ac:dyDescent="0.2">
      <c r="A852" s="136"/>
      <c r="B852" s="139"/>
      <c r="C852" s="132" t="s">
        <v>17</v>
      </c>
      <c r="D852" s="132"/>
      <c r="E852" s="134">
        <f t="shared" si="17"/>
        <v>29.947000000000003</v>
      </c>
      <c r="F852" s="134">
        <f>10.766+19.181</f>
        <v>29.947000000000003</v>
      </c>
      <c r="G852" s="135"/>
      <c r="H852" s="132"/>
    </row>
    <row r="853" spans="1:110" s="125" customFormat="1" ht="15" customHeight="1" x14ac:dyDescent="0.2">
      <c r="A853" s="136"/>
      <c r="B853" s="139" t="s">
        <v>113</v>
      </c>
      <c r="C853" s="132" t="s">
        <v>20</v>
      </c>
      <c r="D853" s="132"/>
      <c r="E853" s="134">
        <f t="shared" si="17"/>
        <v>0</v>
      </c>
      <c r="F853" s="134"/>
      <c r="G853" s="135"/>
      <c r="H853" s="132"/>
    </row>
    <row r="854" spans="1:110" s="125" customFormat="1" ht="21.75" customHeight="1" x14ac:dyDescent="0.2">
      <c r="A854" s="136"/>
      <c r="B854" s="139"/>
      <c r="C854" s="132" t="s">
        <v>17</v>
      </c>
      <c r="D854" s="132"/>
      <c r="E854" s="134">
        <f t="shared" si="17"/>
        <v>0</v>
      </c>
      <c r="F854" s="134"/>
      <c r="G854" s="135"/>
      <c r="H854" s="132"/>
    </row>
    <row r="855" spans="1:110" s="125" customFormat="1" ht="12.75" x14ac:dyDescent="0.2">
      <c r="A855" s="136"/>
      <c r="B855" s="142" t="s">
        <v>115</v>
      </c>
      <c r="C855" s="132" t="s">
        <v>116</v>
      </c>
      <c r="D855" s="132"/>
      <c r="E855" s="134">
        <f t="shared" si="17"/>
        <v>0</v>
      </c>
      <c r="F855" s="134"/>
      <c r="G855" s="135"/>
      <c r="H855" s="132"/>
    </row>
    <row r="856" spans="1:110" s="125" customFormat="1" ht="14.25" customHeight="1" x14ac:dyDescent="0.2">
      <c r="A856" s="136"/>
      <c r="B856" s="142"/>
      <c r="C856" s="132" t="s">
        <v>17</v>
      </c>
      <c r="D856" s="132"/>
      <c r="E856" s="134">
        <f t="shared" si="17"/>
        <v>0</v>
      </c>
      <c r="F856" s="134"/>
      <c r="G856" s="135"/>
      <c r="H856" s="132"/>
    </row>
    <row r="857" spans="1:110" s="125" customFormat="1" ht="12.75" x14ac:dyDescent="0.2">
      <c r="A857" s="136"/>
      <c r="B857" s="139" t="s">
        <v>118</v>
      </c>
      <c r="C857" s="132" t="s">
        <v>52</v>
      </c>
      <c r="D857" s="133"/>
      <c r="E857" s="134">
        <f t="shared" si="17"/>
        <v>0</v>
      </c>
      <c r="F857" s="134"/>
      <c r="G857" s="135"/>
      <c r="H857" s="133"/>
    </row>
    <row r="858" spans="1:110" s="125" customFormat="1" ht="12.75" x14ac:dyDescent="0.2">
      <c r="A858" s="143"/>
      <c r="B858" s="139"/>
      <c r="C858" s="132" t="s">
        <v>17</v>
      </c>
      <c r="D858" s="133"/>
      <c r="E858" s="134">
        <f t="shared" si="17"/>
        <v>0</v>
      </c>
      <c r="F858" s="134"/>
      <c r="G858" s="135"/>
      <c r="H858" s="133"/>
    </row>
    <row r="859" spans="1:110" s="125" customFormat="1" ht="12.75" x14ac:dyDescent="0.2">
      <c r="A859" s="130">
        <v>22</v>
      </c>
      <c r="B859" s="131" t="s">
        <v>138</v>
      </c>
      <c r="C859" s="132" t="s">
        <v>19</v>
      </c>
      <c r="D859" s="133"/>
      <c r="E859" s="135">
        <f t="shared" si="17"/>
        <v>1</v>
      </c>
      <c r="F859" s="135">
        <v>1</v>
      </c>
      <c r="G859" s="135"/>
      <c r="H859" s="133"/>
    </row>
    <row r="860" spans="1:110" s="5" customFormat="1" ht="19.5" customHeight="1" x14ac:dyDescent="0.25">
      <c r="A860" s="136"/>
      <c r="B860" s="137"/>
      <c r="C860" s="132" t="s">
        <v>17</v>
      </c>
      <c r="D860" s="138"/>
      <c r="E860" s="135">
        <f t="shared" si="17"/>
        <v>3.218</v>
      </c>
      <c r="F860" s="135">
        <f>F862+F864+F866+F868</f>
        <v>3.218</v>
      </c>
      <c r="G860" s="135">
        <f>G862+G864+G866+G868</f>
        <v>0</v>
      </c>
      <c r="H860" s="138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</row>
    <row r="861" spans="1:110" s="125" customFormat="1" ht="15" customHeight="1" x14ac:dyDescent="0.2">
      <c r="A861" s="136"/>
      <c r="B861" s="139" t="s">
        <v>111</v>
      </c>
      <c r="C861" s="132" t="s">
        <v>20</v>
      </c>
      <c r="D861" s="132"/>
      <c r="E861" s="135">
        <f t="shared" si="17"/>
        <v>3.0000000000000001E-3</v>
      </c>
      <c r="F861" s="135">
        <v>3.0000000000000001E-3</v>
      </c>
      <c r="G861" s="135"/>
      <c r="H861" s="132"/>
    </row>
    <row r="862" spans="1:110" s="125" customFormat="1" ht="21.75" customHeight="1" x14ac:dyDescent="0.2">
      <c r="A862" s="136"/>
      <c r="B862" s="139"/>
      <c r="C862" s="132" t="s">
        <v>17</v>
      </c>
      <c r="D862" s="132"/>
      <c r="E862" s="135">
        <f t="shared" si="17"/>
        <v>3.218</v>
      </c>
      <c r="F862" s="135">
        <v>3.218</v>
      </c>
      <c r="G862" s="135"/>
      <c r="H862" s="132"/>
    </row>
    <row r="863" spans="1:110" s="125" customFormat="1" ht="15" customHeight="1" x14ac:dyDescent="0.2">
      <c r="A863" s="136"/>
      <c r="B863" s="139" t="s">
        <v>113</v>
      </c>
      <c r="C863" s="132" t="s">
        <v>20</v>
      </c>
      <c r="D863" s="132"/>
      <c r="E863" s="135">
        <f t="shared" si="17"/>
        <v>0</v>
      </c>
      <c r="F863" s="135"/>
      <c r="G863" s="135"/>
      <c r="H863" s="132"/>
    </row>
    <row r="864" spans="1:110" s="125" customFormat="1" ht="21.75" customHeight="1" x14ac:dyDescent="0.2">
      <c r="A864" s="136"/>
      <c r="B864" s="139"/>
      <c r="C864" s="132" t="s">
        <v>17</v>
      </c>
      <c r="D864" s="132"/>
      <c r="E864" s="135">
        <f t="shared" si="17"/>
        <v>0</v>
      </c>
      <c r="F864" s="135"/>
      <c r="G864" s="135"/>
      <c r="H864" s="132"/>
    </row>
    <row r="865" spans="1:110" s="125" customFormat="1" ht="12.75" x14ac:dyDescent="0.2">
      <c r="A865" s="136"/>
      <c r="B865" s="142" t="s">
        <v>115</v>
      </c>
      <c r="C865" s="132" t="s">
        <v>116</v>
      </c>
      <c r="D865" s="132"/>
      <c r="E865" s="135">
        <f t="shared" si="17"/>
        <v>0</v>
      </c>
      <c r="F865" s="135"/>
      <c r="G865" s="135"/>
      <c r="H865" s="132"/>
    </row>
    <row r="866" spans="1:110" s="125" customFormat="1" ht="12.75" x14ac:dyDescent="0.2">
      <c r="A866" s="136"/>
      <c r="B866" s="142"/>
      <c r="C866" s="132" t="s">
        <v>17</v>
      </c>
      <c r="D866" s="132"/>
      <c r="E866" s="135">
        <f t="shared" si="17"/>
        <v>0</v>
      </c>
      <c r="F866" s="135"/>
      <c r="G866" s="135"/>
      <c r="H866" s="132"/>
    </row>
    <row r="867" spans="1:110" s="125" customFormat="1" ht="12.75" x14ac:dyDescent="0.2">
      <c r="A867" s="136"/>
      <c r="B867" s="139" t="s">
        <v>118</v>
      </c>
      <c r="C867" s="132" t="s">
        <v>52</v>
      </c>
      <c r="D867" s="133"/>
      <c r="E867" s="135">
        <f t="shared" si="17"/>
        <v>0</v>
      </c>
      <c r="F867" s="135"/>
      <c r="G867" s="135"/>
      <c r="H867" s="133"/>
    </row>
    <row r="868" spans="1:110" s="125" customFormat="1" ht="12.75" x14ac:dyDescent="0.2">
      <c r="A868" s="143"/>
      <c r="B868" s="139"/>
      <c r="C868" s="132" t="s">
        <v>17</v>
      </c>
      <c r="D868" s="133"/>
      <c r="E868" s="135">
        <f t="shared" si="17"/>
        <v>0</v>
      </c>
      <c r="F868" s="135"/>
      <c r="G868" s="135"/>
      <c r="H868" s="133"/>
    </row>
    <row r="869" spans="1:110" s="5" customFormat="1" x14ac:dyDescent="0.25">
      <c r="A869" s="130">
        <v>23</v>
      </c>
      <c r="B869" s="131" t="s">
        <v>79</v>
      </c>
      <c r="C869" s="132"/>
      <c r="D869" s="133"/>
      <c r="E869" s="134">
        <f t="shared" si="17"/>
        <v>1</v>
      </c>
      <c r="F869" s="134">
        <v>1</v>
      </c>
      <c r="G869" s="135"/>
      <c r="H869" s="133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</row>
    <row r="870" spans="1:110" s="5" customFormat="1" x14ac:dyDescent="0.25">
      <c r="A870" s="136"/>
      <c r="B870" s="137"/>
      <c r="C870" s="132" t="s">
        <v>17</v>
      </c>
      <c r="D870" s="138"/>
      <c r="E870" s="134">
        <f t="shared" si="17"/>
        <v>111.512</v>
      </c>
      <c r="F870" s="134">
        <f>F872+F874+F876+F878</f>
        <v>111.512</v>
      </c>
      <c r="G870" s="135">
        <f>G872+G874+G876+G878</f>
        <v>0</v>
      </c>
      <c r="H870" s="138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</row>
    <row r="871" spans="1:110" s="5" customFormat="1" x14ac:dyDescent="0.25">
      <c r="A871" s="136"/>
      <c r="B871" s="139" t="s">
        <v>111</v>
      </c>
      <c r="C871" s="132" t="s">
        <v>20</v>
      </c>
      <c r="D871" s="132"/>
      <c r="E871" s="134">
        <f t="shared" si="17"/>
        <v>7.6000000000000012E-2</v>
      </c>
      <c r="F871" s="134">
        <f>0.006+0.07</f>
        <v>7.6000000000000012E-2</v>
      </c>
      <c r="G871" s="135"/>
      <c r="H871" s="132" t="s">
        <v>126</v>
      </c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</row>
    <row r="872" spans="1:110" s="5" customFormat="1" x14ac:dyDescent="0.25">
      <c r="A872" s="136"/>
      <c r="B872" s="139"/>
      <c r="C872" s="132" t="s">
        <v>17</v>
      </c>
      <c r="D872" s="132"/>
      <c r="E872" s="134">
        <f t="shared" si="17"/>
        <v>111.512</v>
      </c>
      <c r="F872" s="134">
        <f>9.519+101.993</f>
        <v>111.512</v>
      </c>
      <c r="G872" s="135"/>
      <c r="H872" s="132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</row>
    <row r="873" spans="1:110" s="5" customFormat="1" x14ac:dyDescent="0.25">
      <c r="A873" s="136"/>
      <c r="B873" s="139" t="s">
        <v>113</v>
      </c>
      <c r="C873" s="132" t="s">
        <v>20</v>
      </c>
      <c r="D873" s="132"/>
      <c r="E873" s="134">
        <f t="shared" si="17"/>
        <v>0</v>
      </c>
      <c r="F873" s="134"/>
      <c r="G873" s="135"/>
      <c r="H873" s="132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</row>
    <row r="874" spans="1:110" s="5" customFormat="1" x14ac:dyDescent="0.25">
      <c r="A874" s="136"/>
      <c r="B874" s="139"/>
      <c r="C874" s="132" t="s">
        <v>17</v>
      </c>
      <c r="D874" s="132"/>
      <c r="E874" s="134">
        <f t="shared" si="17"/>
        <v>0</v>
      </c>
      <c r="F874" s="134"/>
      <c r="G874" s="135"/>
      <c r="H874" s="132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</row>
    <row r="875" spans="1:110" s="5" customFormat="1" x14ac:dyDescent="0.25">
      <c r="A875" s="136"/>
      <c r="B875" s="142" t="s">
        <v>115</v>
      </c>
      <c r="C875" s="132" t="s">
        <v>116</v>
      </c>
      <c r="D875" s="132"/>
      <c r="E875" s="134">
        <f t="shared" si="17"/>
        <v>0</v>
      </c>
      <c r="F875" s="134"/>
      <c r="G875" s="135"/>
      <c r="H875" s="132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</row>
    <row r="876" spans="1:110" s="5" customFormat="1" x14ac:dyDescent="0.25">
      <c r="A876" s="136"/>
      <c r="B876" s="142"/>
      <c r="C876" s="132" t="s">
        <v>17</v>
      </c>
      <c r="D876" s="132"/>
      <c r="E876" s="134">
        <f t="shared" si="17"/>
        <v>0</v>
      </c>
      <c r="F876" s="134"/>
      <c r="G876" s="135"/>
      <c r="H876" s="132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</row>
    <row r="877" spans="1:110" s="5" customFormat="1" x14ac:dyDescent="0.25">
      <c r="A877" s="136"/>
      <c r="B877" s="139" t="s">
        <v>118</v>
      </c>
      <c r="C877" s="132" t="s">
        <v>52</v>
      </c>
      <c r="D877" s="133"/>
      <c r="E877" s="134">
        <f t="shared" si="17"/>
        <v>0</v>
      </c>
      <c r="F877" s="134"/>
      <c r="G877" s="135"/>
      <c r="H877" s="133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</row>
    <row r="878" spans="1:110" s="5" customFormat="1" x14ac:dyDescent="0.25">
      <c r="A878" s="143"/>
      <c r="B878" s="139"/>
      <c r="C878" s="132" t="s">
        <v>17</v>
      </c>
      <c r="D878" s="133"/>
      <c r="E878" s="134">
        <f t="shared" si="17"/>
        <v>0</v>
      </c>
      <c r="F878" s="134"/>
      <c r="G878" s="135"/>
      <c r="H878" s="133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</row>
    <row r="879" spans="1:110" s="3" customFormat="1" x14ac:dyDescent="0.25">
      <c r="A879" s="130">
        <v>24</v>
      </c>
      <c r="B879" s="131" t="s">
        <v>139</v>
      </c>
      <c r="C879" s="132" t="s">
        <v>19</v>
      </c>
      <c r="D879" s="133"/>
      <c r="E879" s="135">
        <f t="shared" si="17"/>
        <v>1</v>
      </c>
      <c r="F879" s="135">
        <v>1</v>
      </c>
      <c r="G879" s="135"/>
      <c r="H879" s="133"/>
      <c r="I879" s="5"/>
      <c r="J879" s="5"/>
      <c r="K879" s="5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</row>
    <row r="880" spans="1:110" s="3" customFormat="1" x14ac:dyDescent="0.25">
      <c r="A880" s="136"/>
      <c r="B880" s="137"/>
      <c r="C880" s="132" t="s">
        <v>17</v>
      </c>
      <c r="D880" s="138"/>
      <c r="E880" s="135">
        <f t="shared" si="17"/>
        <v>36.979999999999997</v>
      </c>
      <c r="F880" s="135">
        <f>F882+F884+F886+F888</f>
        <v>36.979999999999997</v>
      </c>
      <c r="G880" s="135">
        <f>G882+G884+G886+G888</f>
        <v>0</v>
      </c>
      <c r="H880" s="138"/>
      <c r="I880" s="5"/>
      <c r="J880" s="5"/>
      <c r="K880" s="5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</row>
    <row r="881" spans="1:110" s="3" customFormat="1" x14ac:dyDescent="0.25">
      <c r="A881" s="136"/>
      <c r="B881" s="139" t="s">
        <v>111</v>
      </c>
      <c r="C881" s="132" t="s">
        <v>20</v>
      </c>
      <c r="D881" s="132"/>
      <c r="E881" s="135">
        <f t="shared" si="17"/>
        <v>2.5000000000000001E-2</v>
      </c>
      <c r="F881" s="135">
        <v>2.5000000000000001E-2</v>
      </c>
      <c r="G881" s="135"/>
      <c r="H881" s="132"/>
      <c r="I881" s="5"/>
      <c r="J881" s="5"/>
      <c r="K881" s="5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</row>
    <row r="882" spans="1:110" s="3" customFormat="1" x14ac:dyDescent="0.25">
      <c r="A882" s="136"/>
      <c r="B882" s="139"/>
      <c r="C882" s="132" t="s">
        <v>17</v>
      </c>
      <c r="D882" s="132"/>
      <c r="E882" s="135">
        <f t="shared" si="17"/>
        <v>36.979999999999997</v>
      </c>
      <c r="F882" s="135">
        <v>36.979999999999997</v>
      </c>
      <c r="G882" s="135"/>
      <c r="H882" s="132"/>
      <c r="I882" s="5"/>
      <c r="J882" s="5"/>
      <c r="K882" s="5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</row>
    <row r="883" spans="1:110" s="3" customFormat="1" x14ac:dyDescent="0.25">
      <c r="A883" s="136"/>
      <c r="B883" s="139" t="s">
        <v>113</v>
      </c>
      <c r="C883" s="132" t="s">
        <v>20</v>
      </c>
      <c r="D883" s="132"/>
      <c r="E883" s="135">
        <f t="shared" si="17"/>
        <v>0</v>
      </c>
      <c r="F883" s="135"/>
      <c r="G883" s="135"/>
      <c r="H883" s="132"/>
      <c r="I883" s="5"/>
      <c r="J883" s="5"/>
      <c r="K883" s="5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</row>
    <row r="884" spans="1:110" s="3" customFormat="1" x14ac:dyDescent="0.25">
      <c r="A884" s="136"/>
      <c r="B884" s="139"/>
      <c r="C884" s="132" t="s">
        <v>17</v>
      </c>
      <c r="D884" s="132"/>
      <c r="E884" s="135">
        <f t="shared" si="17"/>
        <v>0</v>
      </c>
      <c r="F884" s="135"/>
      <c r="G884" s="135"/>
      <c r="H884" s="132"/>
      <c r="I884" s="5"/>
      <c r="J884" s="5"/>
      <c r="K884" s="5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</row>
    <row r="885" spans="1:110" s="3" customFormat="1" x14ac:dyDescent="0.25">
      <c r="A885" s="136"/>
      <c r="B885" s="142" t="s">
        <v>115</v>
      </c>
      <c r="C885" s="132" t="s">
        <v>116</v>
      </c>
      <c r="D885" s="132"/>
      <c r="E885" s="135">
        <f t="shared" si="17"/>
        <v>0</v>
      </c>
      <c r="F885" s="135"/>
      <c r="G885" s="135"/>
      <c r="H885" s="132"/>
      <c r="I885" s="5"/>
      <c r="J885" s="5"/>
      <c r="K885" s="5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</row>
    <row r="886" spans="1:110" s="3" customFormat="1" x14ac:dyDescent="0.25">
      <c r="A886" s="136"/>
      <c r="B886" s="142"/>
      <c r="C886" s="132" t="s">
        <v>17</v>
      </c>
      <c r="D886" s="132"/>
      <c r="E886" s="135">
        <f t="shared" si="17"/>
        <v>0</v>
      </c>
      <c r="F886" s="135"/>
      <c r="G886" s="135"/>
      <c r="H886" s="132"/>
      <c r="I886" s="5"/>
      <c r="J886" s="5"/>
      <c r="K886" s="5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</row>
    <row r="887" spans="1:110" s="3" customFormat="1" x14ac:dyDescent="0.25">
      <c r="A887" s="136"/>
      <c r="B887" s="139" t="s">
        <v>118</v>
      </c>
      <c r="C887" s="132" t="s">
        <v>52</v>
      </c>
      <c r="D887" s="133"/>
      <c r="E887" s="135">
        <f t="shared" si="17"/>
        <v>0</v>
      </c>
      <c r="F887" s="135"/>
      <c r="G887" s="135"/>
      <c r="H887" s="133"/>
      <c r="I887" s="5"/>
      <c r="J887" s="5"/>
      <c r="K887" s="5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</row>
    <row r="888" spans="1:110" s="3" customFormat="1" x14ac:dyDescent="0.25">
      <c r="A888" s="143"/>
      <c r="B888" s="139"/>
      <c r="C888" s="132" t="s">
        <v>17</v>
      </c>
      <c r="D888" s="133"/>
      <c r="E888" s="135">
        <f t="shared" si="17"/>
        <v>0</v>
      </c>
      <c r="F888" s="135"/>
      <c r="G888" s="135"/>
      <c r="H888" s="133"/>
      <c r="I888" s="5"/>
      <c r="J888" s="5"/>
      <c r="K888" s="5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</row>
    <row r="889" spans="1:110" s="125" customFormat="1" ht="12.75" x14ac:dyDescent="0.2">
      <c r="A889" s="130">
        <v>25</v>
      </c>
      <c r="B889" s="131" t="s">
        <v>140</v>
      </c>
      <c r="C889" s="132"/>
      <c r="D889" s="133"/>
      <c r="E889" s="134">
        <f t="shared" si="17"/>
        <v>1</v>
      </c>
      <c r="F889" s="134">
        <v>1</v>
      </c>
      <c r="G889" s="135"/>
      <c r="H889" s="133"/>
    </row>
    <row r="890" spans="1:110" s="5" customFormat="1" ht="19.5" customHeight="1" x14ac:dyDescent="0.25">
      <c r="A890" s="136"/>
      <c r="B890" s="137"/>
      <c r="C890" s="132" t="s">
        <v>17</v>
      </c>
      <c r="D890" s="138"/>
      <c r="E890" s="134">
        <f t="shared" si="17"/>
        <v>21.907</v>
      </c>
      <c r="F890" s="134">
        <f>F892+F894+F896+F898</f>
        <v>21.907</v>
      </c>
      <c r="G890" s="135">
        <f>G892+G894+G896+G898</f>
        <v>0</v>
      </c>
      <c r="H890" s="138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</row>
    <row r="891" spans="1:110" s="125" customFormat="1" ht="15" customHeight="1" x14ac:dyDescent="0.2">
      <c r="A891" s="136"/>
      <c r="B891" s="139" t="s">
        <v>111</v>
      </c>
      <c r="C891" s="132" t="s">
        <v>20</v>
      </c>
      <c r="D891" s="132"/>
      <c r="E891" s="134">
        <f t="shared" si="17"/>
        <v>0.02</v>
      </c>
      <c r="F891" s="134">
        <f>0.01+0.01</f>
        <v>0.02</v>
      </c>
      <c r="G891" s="135"/>
      <c r="H891" s="132"/>
    </row>
    <row r="892" spans="1:110" s="125" customFormat="1" ht="21.75" customHeight="1" x14ac:dyDescent="0.2">
      <c r="A892" s="136"/>
      <c r="B892" s="139"/>
      <c r="C892" s="132" t="s">
        <v>17</v>
      </c>
      <c r="D892" s="132"/>
      <c r="E892" s="134">
        <f t="shared" si="17"/>
        <v>21.907</v>
      </c>
      <c r="F892" s="134">
        <f>10.733+11.174</f>
        <v>21.907</v>
      </c>
      <c r="G892" s="135"/>
      <c r="H892" s="132"/>
    </row>
    <row r="893" spans="1:110" s="125" customFormat="1" ht="15" customHeight="1" x14ac:dyDescent="0.2">
      <c r="A893" s="136"/>
      <c r="B893" s="139" t="s">
        <v>113</v>
      </c>
      <c r="C893" s="132" t="s">
        <v>20</v>
      </c>
      <c r="D893" s="132"/>
      <c r="E893" s="134">
        <f t="shared" si="17"/>
        <v>0</v>
      </c>
      <c r="F893" s="134"/>
      <c r="G893" s="135"/>
      <c r="H893" s="132"/>
    </row>
    <row r="894" spans="1:110" s="125" customFormat="1" ht="21.75" customHeight="1" x14ac:dyDescent="0.2">
      <c r="A894" s="136"/>
      <c r="B894" s="139"/>
      <c r="C894" s="132" t="s">
        <v>17</v>
      </c>
      <c r="D894" s="132"/>
      <c r="E894" s="134">
        <f t="shared" si="17"/>
        <v>0</v>
      </c>
      <c r="F894" s="134"/>
      <c r="G894" s="135"/>
      <c r="H894" s="132"/>
    </row>
    <row r="895" spans="1:110" s="125" customFormat="1" ht="12.75" x14ac:dyDescent="0.2">
      <c r="A895" s="136"/>
      <c r="B895" s="142" t="s">
        <v>115</v>
      </c>
      <c r="C895" s="132" t="s">
        <v>116</v>
      </c>
      <c r="D895" s="132"/>
      <c r="E895" s="134">
        <f t="shared" si="17"/>
        <v>0</v>
      </c>
      <c r="F895" s="134"/>
      <c r="G895" s="135"/>
      <c r="H895" s="132"/>
    </row>
    <row r="896" spans="1:110" s="125" customFormat="1" ht="12.75" x14ac:dyDescent="0.2">
      <c r="A896" s="136"/>
      <c r="B896" s="142"/>
      <c r="C896" s="132" t="s">
        <v>17</v>
      </c>
      <c r="D896" s="132"/>
      <c r="E896" s="134">
        <f t="shared" si="17"/>
        <v>0</v>
      </c>
      <c r="F896" s="134"/>
      <c r="G896" s="135"/>
      <c r="H896" s="132"/>
    </row>
    <row r="897" spans="1:88" s="125" customFormat="1" ht="12.75" x14ac:dyDescent="0.2">
      <c r="A897" s="136"/>
      <c r="B897" s="139" t="s">
        <v>118</v>
      </c>
      <c r="C897" s="132" t="s">
        <v>52</v>
      </c>
      <c r="D897" s="133"/>
      <c r="E897" s="134">
        <f t="shared" si="17"/>
        <v>0</v>
      </c>
      <c r="F897" s="134"/>
      <c r="G897" s="135"/>
      <c r="H897" s="133"/>
    </row>
    <row r="898" spans="1:88" s="125" customFormat="1" ht="12.75" x14ac:dyDescent="0.2">
      <c r="A898" s="143"/>
      <c r="B898" s="139"/>
      <c r="C898" s="132" t="s">
        <v>17</v>
      </c>
      <c r="D898" s="133"/>
      <c r="E898" s="134">
        <f t="shared" si="17"/>
        <v>0</v>
      </c>
      <c r="F898" s="134"/>
      <c r="G898" s="135"/>
      <c r="H898" s="133"/>
    </row>
    <row r="899" spans="1:88" s="3" customFormat="1" x14ac:dyDescent="0.25">
      <c r="A899" s="130">
        <v>26</v>
      </c>
      <c r="B899" s="131" t="s">
        <v>141</v>
      </c>
      <c r="C899" s="132" t="s">
        <v>19</v>
      </c>
      <c r="D899" s="133"/>
      <c r="E899" s="135">
        <f t="shared" si="17"/>
        <v>1</v>
      </c>
      <c r="F899" s="135">
        <v>1</v>
      </c>
      <c r="G899" s="135"/>
      <c r="H899" s="133"/>
      <c r="I899" s="5"/>
      <c r="J899" s="5"/>
      <c r="K899" s="5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</row>
    <row r="900" spans="1:88" s="3" customFormat="1" x14ac:dyDescent="0.25">
      <c r="A900" s="136"/>
      <c r="B900" s="137"/>
      <c r="C900" s="132" t="s">
        <v>17</v>
      </c>
      <c r="D900" s="138"/>
      <c r="E900" s="135">
        <f t="shared" si="17"/>
        <v>3.7909999999999999</v>
      </c>
      <c r="F900" s="135">
        <f>F902+F904+F906+F908</f>
        <v>3.7909999999999999</v>
      </c>
      <c r="G900" s="135">
        <f>G902+G904+G906+G908</f>
        <v>0</v>
      </c>
      <c r="H900" s="138"/>
      <c r="I900" s="5"/>
      <c r="J900" s="5"/>
      <c r="K900" s="5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</row>
    <row r="901" spans="1:88" s="3" customFormat="1" x14ac:dyDescent="0.25">
      <c r="A901" s="136"/>
      <c r="B901" s="139" t="s">
        <v>111</v>
      </c>
      <c r="C901" s="132" t="s">
        <v>20</v>
      </c>
      <c r="D901" s="132"/>
      <c r="E901" s="135">
        <f t="shared" si="17"/>
        <v>0</v>
      </c>
      <c r="F901" s="135"/>
      <c r="G901" s="135"/>
      <c r="H901" s="132"/>
      <c r="I901" s="5"/>
      <c r="J901" s="5"/>
      <c r="K901" s="5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</row>
    <row r="902" spans="1:88" s="3" customFormat="1" x14ac:dyDescent="0.25">
      <c r="A902" s="136"/>
      <c r="B902" s="139"/>
      <c r="C902" s="132" t="s">
        <v>17</v>
      </c>
      <c r="D902" s="132"/>
      <c r="E902" s="135">
        <f t="shared" si="17"/>
        <v>0</v>
      </c>
      <c r="F902" s="135"/>
      <c r="G902" s="135"/>
      <c r="H902" s="132"/>
      <c r="I902" s="5"/>
      <c r="J902" s="5"/>
      <c r="K902" s="5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</row>
    <row r="903" spans="1:88" s="3" customFormat="1" x14ac:dyDescent="0.25">
      <c r="A903" s="136"/>
      <c r="B903" s="139" t="s">
        <v>113</v>
      </c>
      <c r="C903" s="132" t="s">
        <v>20</v>
      </c>
      <c r="D903" s="132"/>
      <c r="E903" s="135">
        <f t="shared" si="17"/>
        <v>2E-3</v>
      </c>
      <c r="F903" s="135">
        <v>2E-3</v>
      </c>
      <c r="G903" s="135"/>
      <c r="H903" s="132"/>
      <c r="I903" s="5"/>
      <c r="J903" s="5"/>
      <c r="K903" s="5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</row>
    <row r="904" spans="1:88" s="3" customFormat="1" x14ac:dyDescent="0.25">
      <c r="A904" s="136"/>
      <c r="B904" s="139"/>
      <c r="C904" s="132" t="s">
        <v>17</v>
      </c>
      <c r="D904" s="132"/>
      <c r="E904" s="135">
        <f t="shared" si="17"/>
        <v>3.7909999999999999</v>
      </c>
      <c r="F904" s="135">
        <v>3.7909999999999999</v>
      </c>
      <c r="G904" s="135"/>
      <c r="H904" s="132"/>
      <c r="I904" s="5"/>
      <c r="J904" s="5"/>
      <c r="K904" s="5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</row>
    <row r="905" spans="1:88" s="3" customFormat="1" x14ac:dyDescent="0.25">
      <c r="A905" s="136"/>
      <c r="B905" s="142" t="s">
        <v>115</v>
      </c>
      <c r="C905" s="132" t="s">
        <v>116</v>
      </c>
      <c r="D905" s="132"/>
      <c r="E905" s="135">
        <f t="shared" si="17"/>
        <v>0</v>
      </c>
      <c r="F905" s="135"/>
      <c r="G905" s="135"/>
      <c r="H905" s="132"/>
      <c r="I905" s="5"/>
      <c r="J905" s="5"/>
      <c r="K905" s="5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</row>
    <row r="906" spans="1:88" s="3" customFormat="1" x14ac:dyDescent="0.25">
      <c r="A906" s="136"/>
      <c r="B906" s="142"/>
      <c r="C906" s="132" t="s">
        <v>17</v>
      </c>
      <c r="D906" s="132"/>
      <c r="E906" s="135">
        <f t="shared" si="17"/>
        <v>0</v>
      </c>
      <c r="F906" s="135"/>
      <c r="G906" s="135"/>
      <c r="H906" s="132"/>
      <c r="I906" s="5"/>
      <c r="J906" s="5"/>
      <c r="K906" s="5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</row>
    <row r="907" spans="1:88" s="3" customFormat="1" x14ac:dyDescent="0.25">
      <c r="A907" s="136"/>
      <c r="B907" s="139" t="s">
        <v>118</v>
      </c>
      <c r="C907" s="132" t="s">
        <v>52</v>
      </c>
      <c r="D907" s="133"/>
      <c r="E907" s="135">
        <f t="shared" si="17"/>
        <v>0</v>
      </c>
      <c r="F907" s="135"/>
      <c r="G907" s="135"/>
      <c r="H907" s="133"/>
      <c r="I907" s="5"/>
      <c r="J907" s="5"/>
      <c r="K907" s="5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</row>
    <row r="908" spans="1:88" s="3" customFormat="1" x14ac:dyDescent="0.25">
      <c r="A908" s="143"/>
      <c r="B908" s="139"/>
      <c r="C908" s="132" t="s">
        <v>17</v>
      </c>
      <c r="D908" s="133"/>
      <c r="E908" s="135">
        <f t="shared" si="17"/>
        <v>0</v>
      </c>
      <c r="F908" s="135"/>
      <c r="G908" s="135"/>
      <c r="H908" s="133"/>
      <c r="I908" s="5"/>
      <c r="J908" s="5"/>
      <c r="K908" s="5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</row>
    <row r="909" spans="1:88" s="3" customFormat="1" x14ac:dyDescent="0.25">
      <c r="A909" s="130">
        <v>27</v>
      </c>
      <c r="B909" s="131" t="s">
        <v>142</v>
      </c>
      <c r="C909" s="132" t="s">
        <v>19</v>
      </c>
      <c r="D909" s="133"/>
      <c r="E909" s="135">
        <f t="shared" si="17"/>
        <v>1</v>
      </c>
      <c r="F909" s="135">
        <v>1</v>
      </c>
      <c r="G909" s="135"/>
      <c r="H909" s="133"/>
      <c r="I909" s="5"/>
      <c r="J909" s="5"/>
      <c r="K909" s="5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</row>
    <row r="910" spans="1:88" s="3" customFormat="1" x14ac:dyDescent="0.25">
      <c r="A910" s="136"/>
      <c r="B910" s="137"/>
      <c r="C910" s="132" t="s">
        <v>17</v>
      </c>
      <c r="D910" s="138"/>
      <c r="E910" s="135">
        <f t="shared" si="17"/>
        <v>3.7050000000000001</v>
      </c>
      <c r="F910" s="135">
        <f>F912+F914+F916+F918</f>
        <v>3.7050000000000001</v>
      </c>
      <c r="G910" s="135">
        <f>G912+G914+G916+G918</f>
        <v>0</v>
      </c>
      <c r="H910" s="138"/>
      <c r="I910" s="5"/>
      <c r="J910" s="5"/>
      <c r="K910" s="5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</row>
    <row r="911" spans="1:88" s="3" customFormat="1" x14ac:dyDescent="0.25">
      <c r="A911" s="136"/>
      <c r="B911" s="139" t="s">
        <v>111</v>
      </c>
      <c r="C911" s="132" t="s">
        <v>20</v>
      </c>
      <c r="D911" s="132"/>
      <c r="E911" s="135">
        <f t="shared" si="17"/>
        <v>0</v>
      </c>
      <c r="F911" s="135"/>
      <c r="G911" s="135"/>
      <c r="H911" s="132"/>
      <c r="I911" s="5"/>
      <c r="J911" s="5"/>
      <c r="K911" s="5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</row>
    <row r="912" spans="1:88" s="3" customFormat="1" x14ac:dyDescent="0.25">
      <c r="A912" s="136"/>
      <c r="B912" s="139"/>
      <c r="C912" s="132" t="s">
        <v>17</v>
      </c>
      <c r="D912" s="132"/>
      <c r="E912" s="135">
        <f t="shared" si="17"/>
        <v>0</v>
      </c>
      <c r="F912" s="135"/>
      <c r="G912" s="135"/>
      <c r="H912" s="132"/>
      <c r="I912" s="5"/>
      <c r="J912" s="5"/>
      <c r="K912" s="5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</row>
    <row r="913" spans="1:88" s="3" customFormat="1" x14ac:dyDescent="0.25">
      <c r="A913" s="136"/>
      <c r="B913" s="139" t="s">
        <v>113</v>
      </c>
      <c r="C913" s="132" t="s">
        <v>20</v>
      </c>
      <c r="D913" s="132"/>
      <c r="E913" s="135">
        <f t="shared" si="17"/>
        <v>3.0000000000000001E-3</v>
      </c>
      <c r="F913" s="135">
        <v>3.0000000000000001E-3</v>
      </c>
      <c r="G913" s="135"/>
      <c r="H913" s="132"/>
      <c r="I913" s="5"/>
      <c r="J913" s="5"/>
      <c r="K913" s="5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</row>
    <row r="914" spans="1:88" s="3" customFormat="1" x14ac:dyDescent="0.25">
      <c r="A914" s="136"/>
      <c r="B914" s="139"/>
      <c r="C914" s="132" t="s">
        <v>17</v>
      </c>
      <c r="D914" s="132"/>
      <c r="E914" s="135">
        <f t="shared" si="17"/>
        <v>3.7050000000000001</v>
      </c>
      <c r="F914" s="135">
        <v>3.7050000000000001</v>
      </c>
      <c r="G914" s="135"/>
      <c r="H914" s="132"/>
      <c r="I914" s="5"/>
      <c r="J914" s="5"/>
      <c r="K914" s="5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</row>
    <row r="915" spans="1:88" s="3" customFormat="1" x14ac:dyDescent="0.25">
      <c r="A915" s="136"/>
      <c r="B915" s="142" t="s">
        <v>115</v>
      </c>
      <c r="C915" s="132" t="s">
        <v>116</v>
      </c>
      <c r="D915" s="132"/>
      <c r="E915" s="135">
        <f t="shared" si="17"/>
        <v>0</v>
      </c>
      <c r="F915" s="135"/>
      <c r="G915" s="135"/>
      <c r="H915" s="132"/>
      <c r="I915" s="5"/>
      <c r="J915" s="5"/>
      <c r="K915" s="5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</row>
    <row r="916" spans="1:88" s="3" customFormat="1" x14ac:dyDescent="0.25">
      <c r="A916" s="136"/>
      <c r="B916" s="142"/>
      <c r="C916" s="132" t="s">
        <v>17</v>
      </c>
      <c r="D916" s="132"/>
      <c r="E916" s="135">
        <f t="shared" si="17"/>
        <v>0</v>
      </c>
      <c r="F916" s="135"/>
      <c r="G916" s="135"/>
      <c r="H916" s="132"/>
      <c r="I916" s="5"/>
      <c r="J916" s="5"/>
      <c r="K916" s="5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</row>
    <row r="917" spans="1:88" s="3" customFormat="1" x14ac:dyDescent="0.25">
      <c r="A917" s="136"/>
      <c r="B917" s="139" t="s">
        <v>118</v>
      </c>
      <c r="C917" s="132" t="s">
        <v>52</v>
      </c>
      <c r="D917" s="133"/>
      <c r="E917" s="135">
        <f t="shared" si="17"/>
        <v>0</v>
      </c>
      <c r="F917" s="135"/>
      <c r="G917" s="135"/>
      <c r="H917" s="133"/>
      <c r="I917" s="5"/>
      <c r="J917" s="5"/>
      <c r="K917" s="5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</row>
    <row r="918" spans="1:88" s="3" customFormat="1" x14ac:dyDescent="0.25">
      <c r="A918" s="143"/>
      <c r="B918" s="139"/>
      <c r="C918" s="132" t="s">
        <v>17</v>
      </c>
      <c r="D918" s="133"/>
      <c r="E918" s="135">
        <f t="shared" si="17"/>
        <v>0</v>
      </c>
      <c r="F918" s="135"/>
      <c r="G918" s="135"/>
      <c r="H918" s="133"/>
      <c r="I918" s="5"/>
      <c r="J918" s="5"/>
      <c r="K918" s="5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</row>
    <row r="919" spans="1:88" s="3" customFormat="1" ht="14.25" customHeight="1" x14ac:dyDescent="0.25">
      <c r="A919" s="130">
        <v>28</v>
      </c>
      <c r="B919" s="131" t="s">
        <v>143</v>
      </c>
      <c r="C919" s="132"/>
      <c r="D919" s="133"/>
      <c r="E919" s="134">
        <f t="shared" si="17"/>
        <v>1</v>
      </c>
      <c r="F919" s="134"/>
      <c r="G919" s="135">
        <v>1</v>
      </c>
      <c r="H919" s="133"/>
      <c r="I919" s="5"/>
      <c r="J919" s="5"/>
      <c r="K919" s="5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</row>
    <row r="920" spans="1:88" s="3" customFormat="1" x14ac:dyDescent="0.25">
      <c r="A920" s="136"/>
      <c r="B920" s="137"/>
      <c r="C920" s="132" t="s">
        <v>17</v>
      </c>
      <c r="D920" s="138"/>
      <c r="E920" s="134">
        <f t="shared" si="17"/>
        <v>446.99099999999999</v>
      </c>
      <c r="F920" s="134">
        <f>F922+F924+F926+F928</f>
        <v>0</v>
      </c>
      <c r="G920" s="135">
        <f>G922+G924+G926+G928</f>
        <v>446.99099999999999</v>
      </c>
      <c r="H920" s="138"/>
      <c r="I920" s="5"/>
      <c r="J920" s="5"/>
      <c r="K920" s="5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</row>
    <row r="921" spans="1:88" s="3" customFormat="1" x14ac:dyDescent="0.25">
      <c r="A921" s="136"/>
      <c r="B921" s="139" t="s">
        <v>111</v>
      </c>
      <c r="C921" s="132" t="s">
        <v>20</v>
      </c>
      <c r="D921" s="132"/>
      <c r="E921" s="134">
        <f t="shared" si="17"/>
        <v>0.32100000000000001</v>
      </c>
      <c r="F921" s="134"/>
      <c r="G921" s="135">
        <v>0.32100000000000001</v>
      </c>
      <c r="H921" s="132"/>
      <c r="I921" s="5"/>
      <c r="J921" s="5"/>
      <c r="K921" s="5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</row>
    <row r="922" spans="1:88" s="3" customFormat="1" x14ac:dyDescent="0.25">
      <c r="A922" s="136"/>
      <c r="B922" s="139"/>
      <c r="C922" s="132" t="s">
        <v>17</v>
      </c>
      <c r="D922" s="132"/>
      <c r="E922" s="134">
        <f t="shared" si="17"/>
        <v>446.99099999999999</v>
      </c>
      <c r="F922" s="134"/>
      <c r="G922" s="135">
        <v>446.99099999999999</v>
      </c>
      <c r="H922" s="132"/>
      <c r="I922" s="5"/>
      <c r="J922" s="5"/>
      <c r="K922" s="5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</row>
    <row r="923" spans="1:88" s="3" customFormat="1" ht="14.25" customHeight="1" x14ac:dyDescent="0.25">
      <c r="A923" s="136"/>
      <c r="B923" s="139" t="s">
        <v>113</v>
      </c>
      <c r="C923" s="132" t="s">
        <v>20</v>
      </c>
      <c r="D923" s="132"/>
      <c r="E923" s="134">
        <f t="shared" si="17"/>
        <v>0</v>
      </c>
      <c r="F923" s="134"/>
      <c r="G923" s="135"/>
      <c r="H923" s="132"/>
      <c r="I923" s="5"/>
      <c r="J923" s="5"/>
      <c r="K923" s="5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</row>
    <row r="924" spans="1:88" s="3" customFormat="1" x14ac:dyDescent="0.25">
      <c r="A924" s="136"/>
      <c r="B924" s="139"/>
      <c r="C924" s="132" t="s">
        <v>17</v>
      </c>
      <c r="D924" s="132"/>
      <c r="E924" s="134">
        <f t="shared" si="17"/>
        <v>0</v>
      </c>
      <c r="F924" s="134"/>
      <c r="G924" s="135"/>
      <c r="H924" s="132"/>
      <c r="I924" s="5"/>
      <c r="J924" s="5"/>
      <c r="K924" s="5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</row>
    <row r="925" spans="1:88" s="3" customFormat="1" x14ac:dyDescent="0.25">
      <c r="A925" s="136"/>
      <c r="B925" s="142" t="s">
        <v>115</v>
      </c>
      <c r="C925" s="132" t="s">
        <v>116</v>
      </c>
      <c r="D925" s="132"/>
      <c r="E925" s="134">
        <f t="shared" si="17"/>
        <v>0</v>
      </c>
      <c r="F925" s="134"/>
      <c r="G925" s="135"/>
      <c r="H925" s="132"/>
      <c r="I925" s="5"/>
      <c r="J925" s="5"/>
      <c r="K925" s="5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</row>
    <row r="926" spans="1:88" s="3" customFormat="1" x14ac:dyDescent="0.25">
      <c r="A926" s="136"/>
      <c r="B926" s="142"/>
      <c r="C926" s="132" t="s">
        <v>17</v>
      </c>
      <c r="D926" s="132"/>
      <c r="E926" s="134">
        <f t="shared" si="17"/>
        <v>0</v>
      </c>
      <c r="F926" s="134"/>
      <c r="G926" s="135"/>
      <c r="H926" s="132"/>
      <c r="I926" s="5"/>
      <c r="J926" s="5"/>
      <c r="K926" s="5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</row>
    <row r="927" spans="1:88" s="3" customFormat="1" x14ac:dyDescent="0.25">
      <c r="A927" s="136"/>
      <c r="B927" s="139" t="s">
        <v>118</v>
      </c>
      <c r="C927" s="132" t="s">
        <v>52</v>
      </c>
      <c r="D927" s="133"/>
      <c r="E927" s="134">
        <f t="shared" si="17"/>
        <v>0</v>
      </c>
      <c r="F927" s="134"/>
      <c r="G927" s="135"/>
      <c r="H927" s="133"/>
      <c r="I927" s="5"/>
      <c r="J927" s="5"/>
      <c r="K927" s="5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</row>
    <row r="928" spans="1:88" s="3" customFormat="1" x14ac:dyDescent="0.25">
      <c r="A928" s="143"/>
      <c r="B928" s="139"/>
      <c r="C928" s="132" t="s">
        <v>17</v>
      </c>
      <c r="D928" s="133"/>
      <c r="E928" s="134">
        <f t="shared" si="17"/>
        <v>0</v>
      </c>
      <c r="F928" s="134"/>
      <c r="G928" s="135"/>
      <c r="H928" s="133"/>
      <c r="I928" s="5"/>
      <c r="J928" s="5"/>
      <c r="K928" s="5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</row>
    <row r="929" spans="1:110" s="125" customFormat="1" ht="12.75" x14ac:dyDescent="0.2">
      <c r="A929" s="130">
        <v>29</v>
      </c>
      <c r="B929" s="131" t="s">
        <v>144</v>
      </c>
      <c r="C929" s="132"/>
      <c r="D929" s="133"/>
      <c r="E929" s="134">
        <f t="shared" si="17"/>
        <v>1</v>
      </c>
      <c r="F929" s="134">
        <v>1</v>
      </c>
      <c r="G929" s="135"/>
      <c r="H929" s="133"/>
    </row>
    <row r="930" spans="1:110" s="5" customFormat="1" x14ac:dyDescent="0.25">
      <c r="A930" s="136"/>
      <c r="B930" s="137"/>
      <c r="C930" s="132" t="s">
        <v>17</v>
      </c>
      <c r="D930" s="138"/>
      <c r="E930" s="134">
        <f t="shared" si="17"/>
        <v>35.914000000000001</v>
      </c>
      <c r="F930" s="134">
        <f>F932+F934+F936+F938</f>
        <v>35.914000000000001</v>
      </c>
      <c r="G930" s="135">
        <f>G932+G934+G936+G938</f>
        <v>0</v>
      </c>
      <c r="H930" s="138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</row>
    <row r="931" spans="1:110" s="5" customFormat="1" x14ac:dyDescent="0.25">
      <c r="A931" s="136"/>
      <c r="B931" s="139" t="s">
        <v>111</v>
      </c>
      <c r="C931" s="132" t="s">
        <v>20</v>
      </c>
      <c r="D931" s="132"/>
      <c r="E931" s="134">
        <f t="shared" si="17"/>
        <v>6.0000000000000001E-3</v>
      </c>
      <c r="F931" s="134">
        <v>6.0000000000000001E-3</v>
      </c>
      <c r="G931" s="135"/>
      <c r="H931" s="132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</row>
    <row r="932" spans="1:110" s="5" customFormat="1" x14ac:dyDescent="0.25">
      <c r="A932" s="136"/>
      <c r="B932" s="139"/>
      <c r="C932" s="132" t="s">
        <v>17</v>
      </c>
      <c r="D932" s="132"/>
      <c r="E932" s="134">
        <f t="shared" si="17"/>
        <v>16.763999999999999</v>
      </c>
      <c r="F932" s="134">
        <v>16.763999999999999</v>
      </c>
      <c r="G932" s="135"/>
      <c r="H932" s="132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</row>
    <row r="933" spans="1:110" s="5" customFormat="1" x14ac:dyDescent="0.25">
      <c r="A933" s="136"/>
      <c r="B933" s="139" t="s">
        <v>113</v>
      </c>
      <c r="C933" s="132" t="s">
        <v>20</v>
      </c>
      <c r="D933" s="132"/>
      <c r="E933" s="134">
        <f t="shared" si="17"/>
        <v>3.0000000000000002E-2</v>
      </c>
      <c r="F933" s="134">
        <f>0.025+0.005</f>
        <v>3.0000000000000002E-2</v>
      </c>
      <c r="G933" s="135"/>
      <c r="H933" s="132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</row>
    <row r="934" spans="1:110" s="5" customFormat="1" x14ac:dyDescent="0.25">
      <c r="A934" s="136"/>
      <c r="B934" s="139"/>
      <c r="C934" s="132" t="s">
        <v>17</v>
      </c>
      <c r="D934" s="132"/>
      <c r="E934" s="134">
        <f t="shared" si="17"/>
        <v>19.149999999999999</v>
      </c>
      <c r="F934" s="134">
        <f>10.537+8.613</f>
        <v>19.149999999999999</v>
      </c>
      <c r="G934" s="135"/>
      <c r="H934" s="132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</row>
    <row r="935" spans="1:110" s="5" customFormat="1" x14ac:dyDescent="0.25">
      <c r="A935" s="136"/>
      <c r="B935" s="142" t="s">
        <v>115</v>
      </c>
      <c r="C935" s="132" t="s">
        <v>116</v>
      </c>
      <c r="D935" s="132"/>
      <c r="E935" s="134">
        <f t="shared" si="17"/>
        <v>0</v>
      </c>
      <c r="F935" s="134"/>
      <c r="G935" s="135"/>
      <c r="H935" s="132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</row>
    <row r="936" spans="1:110" s="5" customFormat="1" x14ac:dyDescent="0.25">
      <c r="A936" s="136"/>
      <c r="B936" s="142"/>
      <c r="C936" s="132" t="s">
        <v>17</v>
      </c>
      <c r="D936" s="132"/>
      <c r="E936" s="134">
        <f t="shared" si="17"/>
        <v>0</v>
      </c>
      <c r="F936" s="134"/>
      <c r="G936" s="135"/>
      <c r="H936" s="132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</row>
    <row r="937" spans="1:110" s="5" customFormat="1" x14ac:dyDescent="0.25">
      <c r="A937" s="136"/>
      <c r="B937" s="139" t="s">
        <v>118</v>
      </c>
      <c r="C937" s="132" t="s">
        <v>52</v>
      </c>
      <c r="D937" s="133"/>
      <c r="E937" s="134">
        <f t="shared" si="17"/>
        <v>0</v>
      </c>
      <c r="F937" s="134"/>
      <c r="G937" s="135"/>
      <c r="H937" s="133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</row>
    <row r="938" spans="1:110" s="5" customFormat="1" x14ac:dyDescent="0.25">
      <c r="A938" s="143"/>
      <c r="B938" s="139"/>
      <c r="C938" s="132" t="s">
        <v>17</v>
      </c>
      <c r="D938" s="133"/>
      <c r="E938" s="134">
        <f t="shared" si="17"/>
        <v>0</v>
      </c>
      <c r="F938" s="134"/>
      <c r="G938" s="135"/>
      <c r="H938" s="133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</row>
    <row r="939" spans="1:110" s="3" customFormat="1" x14ac:dyDescent="0.25">
      <c r="A939" s="130">
        <v>30</v>
      </c>
      <c r="B939" s="131" t="s">
        <v>85</v>
      </c>
      <c r="C939" s="132"/>
      <c r="D939" s="133"/>
      <c r="E939" s="134">
        <f t="shared" si="17"/>
        <v>1</v>
      </c>
      <c r="F939" s="134">
        <v>1</v>
      </c>
      <c r="G939" s="135"/>
      <c r="H939" s="133"/>
      <c r="I939" s="5"/>
      <c r="J939" s="5"/>
      <c r="K939" s="5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</row>
    <row r="940" spans="1:110" s="3" customFormat="1" x14ac:dyDescent="0.25">
      <c r="A940" s="136"/>
      <c r="B940" s="137"/>
      <c r="C940" s="132" t="s">
        <v>17</v>
      </c>
      <c r="D940" s="138"/>
      <c r="E940" s="134">
        <f t="shared" si="17"/>
        <v>7.8380000000000001</v>
      </c>
      <c r="F940" s="134">
        <f>F942+F944+F946+F948</f>
        <v>7.8380000000000001</v>
      </c>
      <c r="G940" s="135">
        <f>G942+G944+G946+G948</f>
        <v>0</v>
      </c>
      <c r="H940" s="138"/>
      <c r="I940" s="5"/>
      <c r="J940" s="5"/>
      <c r="K940" s="5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</row>
    <row r="941" spans="1:110" s="3" customFormat="1" x14ac:dyDescent="0.25">
      <c r="A941" s="136"/>
      <c r="B941" s="151" t="s">
        <v>111</v>
      </c>
      <c r="C941" s="132" t="s">
        <v>20</v>
      </c>
      <c r="D941" s="132"/>
      <c r="E941" s="134">
        <f t="shared" si="17"/>
        <v>5.0000000000000001E-3</v>
      </c>
      <c r="F941" s="134">
        <v>5.0000000000000001E-3</v>
      </c>
      <c r="G941" s="135"/>
      <c r="H941" s="132" t="s">
        <v>145</v>
      </c>
      <c r="I941" s="5"/>
      <c r="J941" s="5"/>
      <c r="K941" s="5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</row>
    <row r="942" spans="1:110" s="3" customFormat="1" x14ac:dyDescent="0.25">
      <c r="A942" s="136"/>
      <c r="B942" s="152"/>
      <c r="C942" s="132" t="s">
        <v>17</v>
      </c>
      <c r="D942" s="132"/>
      <c r="E942" s="134">
        <f t="shared" si="17"/>
        <v>7.8380000000000001</v>
      </c>
      <c r="F942" s="134">
        <v>7.8380000000000001</v>
      </c>
      <c r="G942" s="135"/>
      <c r="H942" s="132"/>
      <c r="I942" s="5"/>
      <c r="J942" s="5"/>
      <c r="K942" s="5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</row>
    <row r="943" spans="1:110" s="3" customFormat="1" x14ac:dyDescent="0.25">
      <c r="A943" s="136"/>
      <c r="B943" s="151" t="s">
        <v>113</v>
      </c>
      <c r="C943" s="132" t="s">
        <v>20</v>
      </c>
      <c r="D943" s="132"/>
      <c r="E943" s="134">
        <f t="shared" si="17"/>
        <v>0</v>
      </c>
      <c r="F943" s="134"/>
      <c r="G943" s="135"/>
      <c r="H943" s="132"/>
      <c r="I943" s="5"/>
      <c r="J943" s="5"/>
      <c r="K943" s="5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</row>
    <row r="944" spans="1:110" s="3" customFormat="1" x14ac:dyDescent="0.25">
      <c r="A944" s="136"/>
      <c r="B944" s="152"/>
      <c r="C944" s="132" t="s">
        <v>17</v>
      </c>
      <c r="D944" s="132"/>
      <c r="E944" s="134">
        <f t="shared" si="17"/>
        <v>0</v>
      </c>
      <c r="F944" s="134"/>
      <c r="G944" s="135"/>
      <c r="H944" s="132"/>
      <c r="I944" s="5"/>
      <c r="J944" s="5"/>
      <c r="K944" s="5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</row>
    <row r="945" spans="1:88" s="3" customFormat="1" x14ac:dyDescent="0.25">
      <c r="A945" s="136"/>
      <c r="B945" s="153" t="s">
        <v>115</v>
      </c>
      <c r="C945" s="132" t="s">
        <v>116</v>
      </c>
      <c r="D945" s="132"/>
      <c r="E945" s="134">
        <f t="shared" si="17"/>
        <v>0</v>
      </c>
      <c r="F945" s="134"/>
      <c r="G945" s="135"/>
      <c r="H945" s="132"/>
      <c r="I945" s="5"/>
      <c r="J945" s="5"/>
      <c r="K945" s="5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</row>
    <row r="946" spans="1:88" s="3" customFormat="1" x14ac:dyDescent="0.25">
      <c r="A946" s="136"/>
      <c r="B946" s="154"/>
      <c r="C946" s="132" t="s">
        <v>17</v>
      </c>
      <c r="D946" s="132"/>
      <c r="E946" s="134">
        <f t="shared" si="17"/>
        <v>0</v>
      </c>
      <c r="F946" s="134"/>
      <c r="G946" s="135"/>
      <c r="H946" s="132"/>
      <c r="I946" s="5"/>
      <c r="J946" s="5"/>
      <c r="K946" s="5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</row>
    <row r="947" spans="1:88" s="3" customFormat="1" x14ac:dyDescent="0.25">
      <c r="A947" s="136"/>
      <c r="B947" s="151" t="s">
        <v>118</v>
      </c>
      <c r="C947" s="132" t="s">
        <v>52</v>
      </c>
      <c r="D947" s="133"/>
      <c r="E947" s="134">
        <f t="shared" si="17"/>
        <v>0</v>
      </c>
      <c r="F947" s="134"/>
      <c r="G947" s="135"/>
      <c r="H947" s="133"/>
      <c r="I947" s="5"/>
      <c r="J947" s="5"/>
      <c r="K947" s="5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</row>
    <row r="948" spans="1:88" s="3" customFormat="1" x14ac:dyDescent="0.25">
      <c r="A948" s="143"/>
      <c r="B948" s="152"/>
      <c r="C948" s="132" t="s">
        <v>17</v>
      </c>
      <c r="D948" s="133"/>
      <c r="E948" s="134">
        <f t="shared" si="17"/>
        <v>0</v>
      </c>
      <c r="F948" s="134"/>
      <c r="G948" s="135"/>
      <c r="H948" s="133"/>
      <c r="I948" s="5"/>
      <c r="J948" s="5"/>
      <c r="K948" s="5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</row>
    <row r="949" spans="1:88" s="3" customFormat="1" x14ac:dyDescent="0.25">
      <c r="A949" s="130">
        <v>31</v>
      </c>
      <c r="B949" s="131" t="s">
        <v>146</v>
      </c>
      <c r="C949" s="132"/>
      <c r="D949" s="133"/>
      <c r="E949" s="134">
        <f t="shared" si="17"/>
        <v>1</v>
      </c>
      <c r="F949" s="134"/>
      <c r="G949" s="135">
        <v>1</v>
      </c>
      <c r="H949" s="133"/>
      <c r="I949" s="5"/>
      <c r="J949" s="5"/>
      <c r="K949" s="5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</row>
    <row r="950" spans="1:88" s="3" customFormat="1" x14ac:dyDescent="0.25">
      <c r="A950" s="136"/>
      <c r="B950" s="137"/>
      <c r="C950" s="132" t="s">
        <v>17</v>
      </c>
      <c r="D950" s="138"/>
      <c r="E950" s="134">
        <f t="shared" si="17"/>
        <v>63.74</v>
      </c>
      <c r="F950" s="134">
        <f>F952+F954+F956+F958</f>
        <v>0</v>
      </c>
      <c r="G950" s="135">
        <f>G952+G954+G956+G958</f>
        <v>63.74</v>
      </c>
      <c r="H950" s="138"/>
      <c r="I950" s="5"/>
      <c r="J950" s="5"/>
      <c r="K950" s="5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</row>
    <row r="951" spans="1:88" s="3" customFormat="1" x14ac:dyDescent="0.25">
      <c r="A951" s="136"/>
      <c r="B951" s="139" t="s">
        <v>111</v>
      </c>
      <c r="C951" s="132" t="s">
        <v>20</v>
      </c>
      <c r="D951" s="132"/>
      <c r="E951" s="134">
        <f t="shared" si="17"/>
        <v>0</v>
      </c>
      <c r="F951" s="134"/>
      <c r="G951" s="135"/>
      <c r="H951" s="132"/>
      <c r="I951" s="5"/>
      <c r="J951" s="5"/>
      <c r="K951" s="5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</row>
    <row r="952" spans="1:88" s="3" customFormat="1" x14ac:dyDescent="0.25">
      <c r="A952" s="136"/>
      <c r="B952" s="139"/>
      <c r="C952" s="132" t="s">
        <v>17</v>
      </c>
      <c r="D952" s="132"/>
      <c r="E952" s="134">
        <f t="shared" si="17"/>
        <v>0</v>
      </c>
      <c r="F952" s="134"/>
      <c r="G952" s="135"/>
      <c r="H952" s="132"/>
      <c r="I952" s="5"/>
      <c r="J952" s="5"/>
      <c r="K952" s="5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</row>
    <row r="953" spans="1:88" s="3" customFormat="1" ht="14.25" customHeight="1" x14ac:dyDescent="0.25">
      <c r="A953" s="136"/>
      <c r="B953" s="139" t="s">
        <v>113</v>
      </c>
      <c r="C953" s="132" t="s">
        <v>20</v>
      </c>
      <c r="D953" s="132"/>
      <c r="E953" s="134">
        <f t="shared" si="17"/>
        <v>0.02</v>
      </c>
      <c r="F953" s="134"/>
      <c r="G953" s="135">
        <v>0.02</v>
      </c>
      <c r="H953" s="132"/>
      <c r="I953" s="5"/>
      <c r="J953" s="5"/>
      <c r="K953" s="5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</row>
    <row r="954" spans="1:88" s="3" customFormat="1" x14ac:dyDescent="0.25">
      <c r="A954" s="136"/>
      <c r="B954" s="139"/>
      <c r="C954" s="132" t="s">
        <v>17</v>
      </c>
      <c r="D954" s="132"/>
      <c r="E954" s="134">
        <f t="shared" si="17"/>
        <v>63.74</v>
      </c>
      <c r="F954" s="134"/>
      <c r="G954" s="135">
        <v>63.74</v>
      </c>
      <c r="H954" s="132"/>
      <c r="I954" s="5"/>
      <c r="J954" s="5"/>
      <c r="K954" s="5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</row>
    <row r="955" spans="1:88" s="3" customFormat="1" x14ac:dyDescent="0.25">
      <c r="A955" s="136"/>
      <c r="B955" s="142" t="s">
        <v>115</v>
      </c>
      <c r="C955" s="132" t="s">
        <v>116</v>
      </c>
      <c r="D955" s="132"/>
      <c r="E955" s="134">
        <f t="shared" si="17"/>
        <v>0</v>
      </c>
      <c r="F955" s="134"/>
      <c r="G955" s="135"/>
      <c r="H955" s="132"/>
      <c r="I955" s="5"/>
      <c r="J955" s="5"/>
      <c r="K955" s="5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</row>
    <row r="956" spans="1:88" s="3" customFormat="1" x14ac:dyDescent="0.25">
      <c r="A956" s="136"/>
      <c r="B956" s="142"/>
      <c r="C956" s="132" t="s">
        <v>17</v>
      </c>
      <c r="D956" s="132"/>
      <c r="E956" s="134">
        <f t="shared" si="17"/>
        <v>0</v>
      </c>
      <c r="F956" s="134"/>
      <c r="G956" s="135"/>
      <c r="H956" s="132"/>
      <c r="I956" s="5"/>
      <c r="J956" s="5"/>
      <c r="K956" s="5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</row>
    <row r="957" spans="1:88" s="3" customFormat="1" x14ac:dyDescent="0.25">
      <c r="A957" s="136"/>
      <c r="B957" s="139" t="s">
        <v>118</v>
      </c>
      <c r="C957" s="132" t="s">
        <v>52</v>
      </c>
      <c r="D957" s="133"/>
      <c r="E957" s="134">
        <f t="shared" si="17"/>
        <v>0</v>
      </c>
      <c r="F957" s="134"/>
      <c r="G957" s="135"/>
      <c r="H957" s="133"/>
      <c r="I957" s="5"/>
      <c r="J957" s="5"/>
      <c r="K957" s="5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</row>
    <row r="958" spans="1:88" s="3" customFormat="1" x14ac:dyDescent="0.25">
      <c r="A958" s="143"/>
      <c r="B958" s="139"/>
      <c r="C958" s="132" t="s">
        <v>17</v>
      </c>
      <c r="D958" s="133"/>
      <c r="E958" s="134">
        <f t="shared" si="17"/>
        <v>0</v>
      </c>
      <c r="F958" s="134"/>
      <c r="G958" s="135"/>
      <c r="H958" s="133"/>
      <c r="I958" s="5"/>
      <c r="J958" s="5"/>
      <c r="K958" s="5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</row>
    <row r="959" spans="1:88" s="125" customFormat="1" ht="12.75" x14ac:dyDescent="0.2">
      <c r="A959" s="130">
        <v>32</v>
      </c>
      <c r="B959" s="131" t="s">
        <v>147</v>
      </c>
      <c r="C959" s="132" t="s">
        <v>19</v>
      </c>
      <c r="D959" s="133"/>
      <c r="E959" s="135">
        <f t="shared" si="17"/>
        <v>1</v>
      </c>
      <c r="F959" s="135">
        <v>1</v>
      </c>
      <c r="G959" s="135"/>
      <c r="H959" s="133"/>
    </row>
    <row r="960" spans="1:88" s="3" customFormat="1" x14ac:dyDescent="0.25">
      <c r="A960" s="136"/>
      <c r="B960" s="137"/>
      <c r="C960" s="132" t="s">
        <v>17</v>
      </c>
      <c r="D960" s="138"/>
      <c r="E960" s="135">
        <f t="shared" si="17"/>
        <v>87.540999999999997</v>
      </c>
      <c r="F960" s="135">
        <f>F962+F964+F966+F968</f>
        <v>87.540999999999997</v>
      </c>
      <c r="G960" s="135">
        <f>G962+G964+G966+G968</f>
        <v>0</v>
      </c>
      <c r="H960" s="138"/>
      <c r="I960" s="5"/>
      <c r="J960" s="5"/>
      <c r="K960" s="5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</row>
    <row r="961" spans="1:88" s="3" customFormat="1" x14ac:dyDescent="0.25">
      <c r="A961" s="136"/>
      <c r="B961" s="139" t="s">
        <v>111</v>
      </c>
      <c r="C961" s="132" t="s">
        <v>20</v>
      </c>
      <c r="D961" s="132"/>
      <c r="E961" s="135">
        <f t="shared" si="17"/>
        <v>0.109</v>
      </c>
      <c r="F961" s="135">
        <f>0.01+0.099</f>
        <v>0.109</v>
      </c>
      <c r="G961" s="135"/>
      <c r="H961" s="132"/>
      <c r="I961" s="5"/>
      <c r="J961" s="5"/>
      <c r="K961" s="5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</row>
    <row r="962" spans="1:88" s="3" customFormat="1" x14ac:dyDescent="0.25">
      <c r="A962" s="136"/>
      <c r="B962" s="139"/>
      <c r="C962" s="132" t="s">
        <v>17</v>
      </c>
      <c r="D962" s="132"/>
      <c r="E962" s="135">
        <f t="shared" si="17"/>
        <v>87.540999999999997</v>
      </c>
      <c r="F962" s="135">
        <f>10.725+76.816</f>
        <v>87.540999999999997</v>
      </c>
      <c r="G962" s="135"/>
      <c r="H962" s="132"/>
      <c r="I962" s="5"/>
      <c r="J962" s="5"/>
      <c r="K962" s="5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</row>
    <row r="963" spans="1:88" s="3" customFormat="1" x14ac:dyDescent="0.25">
      <c r="A963" s="136"/>
      <c r="B963" s="139" t="s">
        <v>113</v>
      </c>
      <c r="C963" s="132" t="s">
        <v>20</v>
      </c>
      <c r="D963" s="132"/>
      <c r="E963" s="135">
        <f t="shared" si="17"/>
        <v>0</v>
      </c>
      <c r="F963" s="135"/>
      <c r="G963" s="135"/>
      <c r="H963" s="132"/>
      <c r="I963" s="5"/>
      <c r="J963" s="5"/>
      <c r="K963" s="5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</row>
    <row r="964" spans="1:88" s="3" customFormat="1" x14ac:dyDescent="0.25">
      <c r="A964" s="136"/>
      <c r="B964" s="139"/>
      <c r="C964" s="132" t="s">
        <v>17</v>
      </c>
      <c r="D964" s="132"/>
      <c r="E964" s="135">
        <f t="shared" si="17"/>
        <v>0</v>
      </c>
      <c r="F964" s="135"/>
      <c r="G964" s="135"/>
      <c r="H964" s="132"/>
      <c r="I964" s="5"/>
      <c r="J964" s="5"/>
      <c r="K964" s="5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</row>
    <row r="965" spans="1:88" s="3" customFormat="1" x14ac:dyDescent="0.25">
      <c r="A965" s="136"/>
      <c r="B965" s="142" t="s">
        <v>115</v>
      </c>
      <c r="C965" s="132" t="s">
        <v>116</v>
      </c>
      <c r="D965" s="132"/>
      <c r="E965" s="135">
        <f t="shared" si="17"/>
        <v>0</v>
      </c>
      <c r="F965" s="135"/>
      <c r="G965" s="135"/>
      <c r="H965" s="132"/>
      <c r="I965" s="5"/>
      <c r="J965" s="5"/>
      <c r="K965" s="5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</row>
    <row r="966" spans="1:88" s="3" customFormat="1" x14ac:dyDescent="0.25">
      <c r="A966" s="136"/>
      <c r="B966" s="142"/>
      <c r="C966" s="132" t="s">
        <v>17</v>
      </c>
      <c r="D966" s="132"/>
      <c r="E966" s="135">
        <f t="shared" si="17"/>
        <v>0</v>
      </c>
      <c r="F966" s="135"/>
      <c r="G966" s="135"/>
      <c r="H966" s="132"/>
      <c r="I966" s="5"/>
      <c r="J966" s="5"/>
      <c r="K966" s="5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</row>
    <row r="967" spans="1:88" s="3" customFormat="1" x14ac:dyDescent="0.25">
      <c r="A967" s="136"/>
      <c r="B967" s="139" t="s">
        <v>118</v>
      </c>
      <c r="C967" s="132" t="s">
        <v>52</v>
      </c>
      <c r="D967" s="133"/>
      <c r="E967" s="135">
        <f t="shared" si="17"/>
        <v>0</v>
      </c>
      <c r="F967" s="135"/>
      <c r="G967" s="135"/>
      <c r="H967" s="133"/>
      <c r="I967" s="5"/>
      <c r="J967" s="5"/>
      <c r="K967" s="5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</row>
    <row r="968" spans="1:88" s="3" customFormat="1" x14ac:dyDescent="0.25">
      <c r="A968" s="143"/>
      <c r="B968" s="139"/>
      <c r="C968" s="132" t="s">
        <v>17</v>
      </c>
      <c r="D968" s="133"/>
      <c r="E968" s="135">
        <f t="shared" si="17"/>
        <v>0</v>
      </c>
      <c r="F968" s="135"/>
      <c r="G968" s="135"/>
      <c r="H968" s="133"/>
      <c r="I968" s="5"/>
      <c r="J968" s="5"/>
      <c r="K968" s="5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</row>
    <row r="969" spans="1:88" s="3" customFormat="1" x14ac:dyDescent="0.25">
      <c r="A969" s="130">
        <v>33</v>
      </c>
      <c r="B969" s="131" t="s">
        <v>148</v>
      </c>
      <c r="C969" s="132" t="s">
        <v>19</v>
      </c>
      <c r="D969" s="133"/>
      <c r="E969" s="135">
        <f t="shared" si="17"/>
        <v>1</v>
      </c>
      <c r="F969" s="135">
        <v>1</v>
      </c>
      <c r="G969" s="135"/>
      <c r="H969" s="133"/>
      <c r="I969" s="5"/>
      <c r="J969" s="5"/>
      <c r="K969" s="5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</row>
    <row r="970" spans="1:88" s="3" customFormat="1" x14ac:dyDescent="0.25">
      <c r="A970" s="136"/>
      <c r="B970" s="137"/>
      <c r="C970" s="132" t="s">
        <v>17</v>
      </c>
      <c r="D970" s="138"/>
      <c r="E970" s="135">
        <f t="shared" si="17"/>
        <v>4.7140000000000004</v>
      </c>
      <c r="F970" s="135">
        <f>F972+F974+F976+F978</f>
        <v>4.7140000000000004</v>
      </c>
      <c r="G970" s="135">
        <f>G972+G974+G976+G978</f>
        <v>0</v>
      </c>
      <c r="H970" s="138"/>
      <c r="I970" s="5"/>
      <c r="J970" s="5"/>
      <c r="K970" s="5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</row>
    <row r="971" spans="1:88" s="3" customFormat="1" x14ac:dyDescent="0.25">
      <c r="A971" s="136"/>
      <c r="B971" s="139" t="s">
        <v>111</v>
      </c>
      <c r="C971" s="132" t="s">
        <v>20</v>
      </c>
      <c r="D971" s="132"/>
      <c r="E971" s="135">
        <f t="shared" si="17"/>
        <v>0</v>
      </c>
      <c r="F971" s="135"/>
      <c r="G971" s="135"/>
      <c r="H971" s="132"/>
      <c r="I971" s="5"/>
      <c r="J971" s="5"/>
      <c r="K971" s="5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</row>
    <row r="972" spans="1:88" s="3" customFormat="1" x14ac:dyDescent="0.25">
      <c r="A972" s="136"/>
      <c r="B972" s="139"/>
      <c r="C972" s="132" t="s">
        <v>17</v>
      </c>
      <c r="D972" s="132"/>
      <c r="E972" s="135">
        <f t="shared" si="17"/>
        <v>0</v>
      </c>
      <c r="F972" s="135"/>
      <c r="G972" s="135"/>
      <c r="H972" s="132"/>
      <c r="I972" s="5"/>
      <c r="J972" s="5"/>
      <c r="K972" s="5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</row>
    <row r="973" spans="1:88" s="3" customFormat="1" x14ac:dyDescent="0.25">
      <c r="A973" s="136"/>
      <c r="B973" s="139" t="s">
        <v>113</v>
      </c>
      <c r="C973" s="132" t="s">
        <v>20</v>
      </c>
      <c r="D973" s="132"/>
      <c r="E973" s="135">
        <f t="shared" si="17"/>
        <v>9.0000000000000011E-3</v>
      </c>
      <c r="F973" s="135">
        <f>0.006+0.003</f>
        <v>9.0000000000000011E-3</v>
      </c>
      <c r="G973" s="135"/>
      <c r="H973" s="132"/>
      <c r="I973" s="5"/>
      <c r="J973" s="5"/>
      <c r="K973" s="5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</row>
    <row r="974" spans="1:88" s="3" customFormat="1" x14ac:dyDescent="0.25">
      <c r="A974" s="136"/>
      <c r="B974" s="139"/>
      <c r="C974" s="132" t="s">
        <v>17</v>
      </c>
      <c r="D974" s="132"/>
      <c r="E974" s="135">
        <f t="shared" si="17"/>
        <v>4.7140000000000004</v>
      </c>
      <c r="F974" s="135">
        <f>2.65+2.064</f>
        <v>4.7140000000000004</v>
      </c>
      <c r="G974" s="135"/>
      <c r="H974" s="132"/>
      <c r="I974" s="5"/>
      <c r="J974" s="5"/>
      <c r="K974" s="5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</row>
    <row r="975" spans="1:88" s="3" customFormat="1" x14ac:dyDescent="0.25">
      <c r="A975" s="136"/>
      <c r="B975" s="142" t="s">
        <v>115</v>
      </c>
      <c r="C975" s="132" t="s">
        <v>116</v>
      </c>
      <c r="D975" s="132"/>
      <c r="E975" s="135">
        <f t="shared" si="17"/>
        <v>0</v>
      </c>
      <c r="F975" s="135"/>
      <c r="G975" s="135"/>
      <c r="H975" s="132"/>
      <c r="I975" s="5"/>
      <c r="J975" s="5"/>
      <c r="K975" s="5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</row>
    <row r="976" spans="1:88" s="3" customFormat="1" x14ac:dyDescent="0.25">
      <c r="A976" s="136"/>
      <c r="B976" s="142"/>
      <c r="C976" s="132" t="s">
        <v>17</v>
      </c>
      <c r="D976" s="132"/>
      <c r="E976" s="135">
        <f t="shared" si="17"/>
        <v>0</v>
      </c>
      <c r="F976" s="135"/>
      <c r="G976" s="135"/>
      <c r="H976" s="132"/>
      <c r="I976" s="5"/>
      <c r="J976" s="5"/>
      <c r="K976" s="5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</row>
    <row r="977" spans="1:88" s="3" customFormat="1" x14ac:dyDescent="0.25">
      <c r="A977" s="136"/>
      <c r="B977" s="139" t="s">
        <v>118</v>
      </c>
      <c r="C977" s="132" t="s">
        <v>52</v>
      </c>
      <c r="D977" s="133"/>
      <c r="E977" s="135">
        <f t="shared" si="17"/>
        <v>0</v>
      </c>
      <c r="F977" s="135"/>
      <c r="G977" s="135"/>
      <c r="H977" s="133"/>
      <c r="I977" s="5"/>
      <c r="J977" s="5"/>
      <c r="K977" s="5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</row>
    <row r="978" spans="1:88" s="3" customFormat="1" x14ac:dyDescent="0.25">
      <c r="A978" s="143"/>
      <c r="B978" s="139"/>
      <c r="C978" s="132" t="s">
        <v>17</v>
      </c>
      <c r="D978" s="133"/>
      <c r="E978" s="135">
        <f t="shared" si="17"/>
        <v>0</v>
      </c>
      <c r="F978" s="135"/>
      <c r="G978" s="135"/>
      <c r="H978" s="133"/>
      <c r="I978" s="5"/>
      <c r="J978" s="5"/>
      <c r="K978" s="5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</row>
    <row r="979" spans="1:88" s="3" customFormat="1" x14ac:dyDescent="0.25">
      <c r="A979" s="130">
        <v>34</v>
      </c>
      <c r="B979" s="131" t="s">
        <v>149</v>
      </c>
      <c r="C979" s="132" t="s">
        <v>19</v>
      </c>
      <c r="D979" s="133"/>
      <c r="E979" s="135">
        <f t="shared" si="17"/>
        <v>1</v>
      </c>
      <c r="F979" s="135">
        <v>1</v>
      </c>
      <c r="G979" s="135"/>
      <c r="H979" s="133"/>
      <c r="I979" s="5"/>
      <c r="J979" s="5"/>
      <c r="K979" s="5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</row>
    <row r="980" spans="1:88" s="3" customFormat="1" x14ac:dyDescent="0.25">
      <c r="A980" s="136"/>
      <c r="B980" s="137"/>
      <c r="C980" s="132" t="s">
        <v>17</v>
      </c>
      <c r="D980" s="138"/>
      <c r="E980" s="135">
        <f t="shared" si="17"/>
        <v>36.481000000000002</v>
      </c>
      <c r="F980" s="135">
        <f>F982+F984+F986+F988</f>
        <v>36.481000000000002</v>
      </c>
      <c r="G980" s="135">
        <f>G982+G984+G986+G988</f>
        <v>0</v>
      </c>
      <c r="H980" s="138"/>
      <c r="I980" s="5"/>
      <c r="J980" s="5"/>
      <c r="K980" s="5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</row>
    <row r="981" spans="1:88" s="3" customFormat="1" x14ac:dyDescent="0.25">
      <c r="A981" s="136"/>
      <c r="B981" s="139" t="s">
        <v>111</v>
      </c>
      <c r="C981" s="132" t="s">
        <v>20</v>
      </c>
      <c r="D981" s="132"/>
      <c r="E981" s="135">
        <f t="shared" si="17"/>
        <v>0.16200000000000001</v>
      </c>
      <c r="F981" s="135">
        <v>0.16200000000000001</v>
      </c>
      <c r="G981" s="135"/>
      <c r="H981" s="132"/>
      <c r="I981" s="5"/>
      <c r="J981" s="5"/>
      <c r="K981" s="5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</row>
    <row r="982" spans="1:88" s="3" customFormat="1" x14ac:dyDescent="0.25">
      <c r="A982" s="136"/>
      <c r="B982" s="139"/>
      <c r="C982" s="132" t="s">
        <v>17</v>
      </c>
      <c r="D982" s="132"/>
      <c r="E982" s="135">
        <f t="shared" si="17"/>
        <v>34.969000000000001</v>
      </c>
      <c r="F982" s="135">
        <v>34.969000000000001</v>
      </c>
      <c r="G982" s="135"/>
      <c r="H982" s="132"/>
      <c r="I982" s="5"/>
      <c r="J982" s="5"/>
      <c r="K982" s="5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</row>
    <row r="983" spans="1:88" s="3" customFormat="1" x14ac:dyDescent="0.25">
      <c r="A983" s="136"/>
      <c r="B983" s="139" t="s">
        <v>113</v>
      </c>
      <c r="C983" s="132" t="s">
        <v>20</v>
      </c>
      <c r="D983" s="132"/>
      <c r="E983" s="135">
        <f t="shared" si="17"/>
        <v>1E-3</v>
      </c>
      <c r="F983" s="135">
        <v>1E-3</v>
      </c>
      <c r="G983" s="135"/>
      <c r="H983" s="132"/>
      <c r="I983" s="5"/>
      <c r="J983" s="5"/>
      <c r="K983" s="5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</row>
    <row r="984" spans="1:88" s="3" customFormat="1" x14ac:dyDescent="0.25">
      <c r="A984" s="136"/>
      <c r="B984" s="139"/>
      <c r="C984" s="132" t="s">
        <v>17</v>
      </c>
      <c r="D984" s="132"/>
      <c r="E984" s="135">
        <f t="shared" si="17"/>
        <v>1.512</v>
      </c>
      <c r="F984" s="135">
        <v>1.512</v>
      </c>
      <c r="G984" s="135"/>
      <c r="H984" s="132"/>
      <c r="I984" s="5"/>
      <c r="J984" s="5"/>
      <c r="K984" s="5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</row>
    <row r="985" spans="1:88" s="3" customFormat="1" x14ac:dyDescent="0.25">
      <c r="A985" s="136"/>
      <c r="B985" s="142" t="s">
        <v>115</v>
      </c>
      <c r="C985" s="132" t="s">
        <v>116</v>
      </c>
      <c r="D985" s="132"/>
      <c r="E985" s="135">
        <f t="shared" si="17"/>
        <v>0</v>
      </c>
      <c r="F985" s="135"/>
      <c r="G985" s="135"/>
      <c r="H985" s="132"/>
      <c r="I985" s="5"/>
      <c r="J985" s="5"/>
      <c r="K985" s="5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</row>
    <row r="986" spans="1:88" s="3" customFormat="1" x14ac:dyDescent="0.25">
      <c r="A986" s="136"/>
      <c r="B986" s="142"/>
      <c r="C986" s="132" t="s">
        <v>17</v>
      </c>
      <c r="D986" s="132"/>
      <c r="E986" s="135">
        <f t="shared" si="17"/>
        <v>0</v>
      </c>
      <c r="F986" s="135"/>
      <c r="G986" s="135"/>
      <c r="H986" s="132"/>
      <c r="I986" s="5"/>
      <c r="J986" s="5"/>
      <c r="K986" s="5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</row>
    <row r="987" spans="1:88" s="3" customFormat="1" x14ac:dyDescent="0.25">
      <c r="A987" s="136"/>
      <c r="B987" s="139" t="s">
        <v>118</v>
      </c>
      <c r="C987" s="132" t="s">
        <v>52</v>
      </c>
      <c r="D987" s="133"/>
      <c r="E987" s="135">
        <f t="shared" si="17"/>
        <v>0</v>
      </c>
      <c r="F987" s="135"/>
      <c r="G987" s="135"/>
      <c r="H987" s="133"/>
      <c r="I987" s="5"/>
      <c r="J987" s="5"/>
      <c r="K987" s="5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</row>
    <row r="988" spans="1:88" s="3" customFormat="1" x14ac:dyDescent="0.25">
      <c r="A988" s="143"/>
      <c r="B988" s="139"/>
      <c r="C988" s="132" t="s">
        <v>17</v>
      </c>
      <c r="D988" s="133"/>
      <c r="E988" s="135">
        <f t="shared" si="17"/>
        <v>0</v>
      </c>
      <c r="F988" s="135"/>
      <c r="G988" s="135"/>
      <c r="H988" s="133"/>
      <c r="I988" s="5"/>
      <c r="J988" s="5"/>
      <c r="K988" s="5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</row>
    <row r="989" spans="1:88" s="125" customFormat="1" ht="12.75" x14ac:dyDescent="0.2">
      <c r="A989" s="130">
        <v>35</v>
      </c>
      <c r="B989" s="131" t="s">
        <v>150</v>
      </c>
      <c r="C989" s="132"/>
      <c r="D989" s="133"/>
      <c r="E989" s="134">
        <f t="shared" si="17"/>
        <v>1</v>
      </c>
      <c r="F989" s="134"/>
      <c r="G989" s="135">
        <v>1</v>
      </c>
      <c r="H989" s="133"/>
    </row>
    <row r="990" spans="1:88" s="3" customFormat="1" x14ac:dyDescent="0.25">
      <c r="A990" s="136"/>
      <c r="B990" s="150"/>
      <c r="C990" s="132" t="s">
        <v>17</v>
      </c>
      <c r="D990" s="138"/>
      <c r="E990" s="134">
        <f t="shared" si="17"/>
        <v>287.202</v>
      </c>
      <c r="F990" s="134">
        <f>F992+F994+F996+F998</f>
        <v>5.6840000000000002</v>
      </c>
      <c r="G990" s="135">
        <f>G992+G994+G996+G998</f>
        <v>281.51799999999997</v>
      </c>
      <c r="H990" s="138"/>
      <c r="I990" s="5"/>
      <c r="J990" s="5"/>
      <c r="K990" s="5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</row>
    <row r="991" spans="1:88" s="3" customFormat="1" x14ac:dyDescent="0.25">
      <c r="A991" s="136"/>
      <c r="B991" s="151" t="s">
        <v>111</v>
      </c>
      <c r="C991" s="132" t="s">
        <v>20</v>
      </c>
      <c r="D991" s="132"/>
      <c r="E991" s="134">
        <f t="shared" si="17"/>
        <v>0</v>
      </c>
      <c r="F991" s="134"/>
      <c r="G991" s="135"/>
      <c r="H991" s="132"/>
      <c r="I991" s="5"/>
      <c r="J991" s="5"/>
      <c r="K991" s="5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</row>
    <row r="992" spans="1:88" s="3" customFormat="1" x14ac:dyDescent="0.25">
      <c r="A992" s="136"/>
      <c r="B992" s="152"/>
      <c r="C992" s="132" t="s">
        <v>17</v>
      </c>
      <c r="D992" s="132"/>
      <c r="E992" s="134">
        <f t="shared" si="17"/>
        <v>0</v>
      </c>
      <c r="F992" s="134"/>
      <c r="G992" s="135"/>
      <c r="H992" s="132"/>
      <c r="I992" s="5"/>
      <c r="J992" s="5"/>
      <c r="K992" s="5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</row>
    <row r="993" spans="1:88" s="3" customFormat="1" ht="15" customHeight="1" x14ac:dyDescent="0.25">
      <c r="A993" s="136"/>
      <c r="B993" s="151" t="s">
        <v>113</v>
      </c>
      <c r="C993" s="132" t="s">
        <v>20</v>
      </c>
      <c r="D993" s="132"/>
      <c r="E993" s="134">
        <f t="shared" si="17"/>
        <v>8.3599999999999994E-2</v>
      </c>
      <c r="F993" s="134">
        <v>8.6E-3</v>
      </c>
      <c r="G993" s="135">
        <v>7.4999999999999997E-2</v>
      </c>
      <c r="H993" s="132"/>
      <c r="I993" s="5"/>
      <c r="J993" s="5"/>
      <c r="K993" s="5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</row>
    <row r="994" spans="1:88" s="3" customFormat="1" x14ac:dyDescent="0.25">
      <c r="A994" s="136"/>
      <c r="B994" s="152"/>
      <c r="C994" s="132" t="s">
        <v>17</v>
      </c>
      <c r="D994" s="132"/>
      <c r="E994" s="134">
        <f t="shared" si="17"/>
        <v>287.202</v>
      </c>
      <c r="F994" s="134">
        <v>5.6840000000000002</v>
      </c>
      <c r="G994" s="135">
        <v>281.51799999999997</v>
      </c>
      <c r="H994" s="132"/>
      <c r="I994" s="5"/>
      <c r="J994" s="5"/>
      <c r="K994" s="5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</row>
    <row r="995" spans="1:88" s="3" customFormat="1" x14ac:dyDescent="0.25">
      <c r="A995" s="136"/>
      <c r="B995" s="153" t="s">
        <v>115</v>
      </c>
      <c r="C995" s="132" t="s">
        <v>116</v>
      </c>
      <c r="D995" s="132"/>
      <c r="E995" s="134">
        <f t="shared" si="17"/>
        <v>0</v>
      </c>
      <c r="F995" s="134"/>
      <c r="G995" s="135"/>
      <c r="H995" s="132"/>
      <c r="I995" s="5"/>
      <c r="J995" s="5"/>
      <c r="K995" s="5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</row>
    <row r="996" spans="1:88" s="3" customFormat="1" x14ac:dyDescent="0.25">
      <c r="A996" s="136"/>
      <c r="B996" s="154"/>
      <c r="C996" s="132" t="s">
        <v>17</v>
      </c>
      <c r="D996" s="132"/>
      <c r="E996" s="134">
        <f t="shared" si="17"/>
        <v>0</v>
      </c>
      <c r="F996" s="134"/>
      <c r="G996" s="135"/>
      <c r="H996" s="132"/>
      <c r="I996" s="5"/>
      <c r="J996" s="5"/>
      <c r="K996" s="5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</row>
    <row r="997" spans="1:88" s="3" customFormat="1" x14ac:dyDescent="0.25">
      <c r="A997" s="136"/>
      <c r="B997" s="151" t="s">
        <v>118</v>
      </c>
      <c r="C997" s="132" t="s">
        <v>52</v>
      </c>
      <c r="D997" s="133"/>
      <c r="E997" s="134">
        <f t="shared" si="17"/>
        <v>0</v>
      </c>
      <c r="F997" s="134"/>
      <c r="G997" s="135"/>
      <c r="H997" s="133"/>
      <c r="I997" s="5"/>
      <c r="J997" s="5"/>
      <c r="K997" s="5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</row>
    <row r="998" spans="1:88" s="3" customFormat="1" x14ac:dyDescent="0.25">
      <c r="A998" s="143"/>
      <c r="B998" s="152"/>
      <c r="C998" s="132" t="s">
        <v>17</v>
      </c>
      <c r="D998" s="133"/>
      <c r="E998" s="134">
        <f t="shared" si="17"/>
        <v>0</v>
      </c>
      <c r="F998" s="134"/>
      <c r="G998" s="135"/>
      <c r="H998" s="133"/>
      <c r="I998" s="5"/>
      <c r="J998" s="5"/>
      <c r="K998" s="5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</row>
    <row r="999" spans="1:88" s="3" customFormat="1" x14ac:dyDescent="0.25">
      <c r="A999" s="130">
        <v>36</v>
      </c>
      <c r="B999" s="131" t="s">
        <v>151</v>
      </c>
      <c r="C999" s="132" t="s">
        <v>19</v>
      </c>
      <c r="D999" s="133"/>
      <c r="E999" s="135">
        <f t="shared" si="17"/>
        <v>1</v>
      </c>
      <c r="F999" s="135"/>
      <c r="G999" s="135">
        <v>1</v>
      </c>
      <c r="H999" s="133"/>
      <c r="I999" s="5"/>
      <c r="J999" s="5"/>
      <c r="K999" s="5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</row>
    <row r="1000" spans="1:88" s="3" customFormat="1" x14ac:dyDescent="0.25">
      <c r="A1000" s="136"/>
      <c r="B1000" s="137"/>
      <c r="C1000" s="132" t="s">
        <v>17</v>
      </c>
      <c r="D1000" s="138"/>
      <c r="E1000" s="135">
        <f t="shared" si="17"/>
        <v>75.182000000000002</v>
      </c>
      <c r="F1000" s="135">
        <f>F1002+F1004+F1006+F1008</f>
        <v>0</v>
      </c>
      <c r="G1000" s="135">
        <f>G1002+G1004+G1006+G1008</f>
        <v>75.182000000000002</v>
      </c>
      <c r="H1000" s="138"/>
      <c r="I1000" s="5"/>
      <c r="J1000" s="5"/>
      <c r="K1000" s="5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</row>
    <row r="1001" spans="1:88" s="3" customFormat="1" x14ac:dyDescent="0.25">
      <c r="A1001" s="136"/>
      <c r="B1001" s="139" t="s">
        <v>111</v>
      </c>
      <c r="C1001" s="132" t="s">
        <v>20</v>
      </c>
      <c r="D1001" s="132"/>
      <c r="E1001" s="135">
        <f t="shared" si="17"/>
        <v>0</v>
      </c>
      <c r="F1001" s="135"/>
      <c r="G1001" s="135"/>
      <c r="H1001" s="132"/>
      <c r="I1001" s="5"/>
      <c r="J1001" s="5"/>
      <c r="K1001" s="5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</row>
    <row r="1002" spans="1:88" s="3" customFormat="1" x14ac:dyDescent="0.25">
      <c r="A1002" s="136"/>
      <c r="B1002" s="139"/>
      <c r="C1002" s="132" t="s">
        <v>17</v>
      </c>
      <c r="D1002" s="132"/>
      <c r="E1002" s="135">
        <f t="shared" si="17"/>
        <v>0</v>
      </c>
      <c r="F1002" s="135"/>
      <c r="G1002" s="135"/>
      <c r="H1002" s="132"/>
      <c r="I1002" s="5"/>
      <c r="J1002" s="5"/>
      <c r="K1002" s="5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</row>
    <row r="1003" spans="1:88" s="3" customFormat="1" x14ac:dyDescent="0.25">
      <c r="A1003" s="136"/>
      <c r="B1003" s="139" t="s">
        <v>113</v>
      </c>
      <c r="C1003" s="132" t="s">
        <v>20</v>
      </c>
      <c r="D1003" s="132"/>
      <c r="E1003" s="135">
        <f t="shared" si="17"/>
        <v>2.1000000000000001E-2</v>
      </c>
      <c r="F1003" s="135"/>
      <c r="G1003" s="135">
        <v>2.1000000000000001E-2</v>
      </c>
      <c r="H1003" s="132"/>
      <c r="I1003" s="5"/>
      <c r="J1003" s="5"/>
      <c r="K1003" s="5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</row>
    <row r="1004" spans="1:88" s="3" customFormat="1" x14ac:dyDescent="0.25">
      <c r="A1004" s="136"/>
      <c r="B1004" s="139"/>
      <c r="C1004" s="132" t="s">
        <v>17</v>
      </c>
      <c r="D1004" s="132"/>
      <c r="E1004" s="135">
        <f t="shared" si="17"/>
        <v>75.182000000000002</v>
      </c>
      <c r="F1004" s="135"/>
      <c r="G1004" s="135">
        <v>75.182000000000002</v>
      </c>
      <c r="H1004" s="132"/>
      <c r="I1004" s="5"/>
      <c r="J1004" s="5"/>
      <c r="K1004" s="5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</row>
    <row r="1005" spans="1:88" s="3" customFormat="1" x14ac:dyDescent="0.25">
      <c r="A1005" s="136"/>
      <c r="B1005" s="142" t="s">
        <v>115</v>
      </c>
      <c r="C1005" s="132" t="s">
        <v>116</v>
      </c>
      <c r="D1005" s="132"/>
      <c r="E1005" s="135">
        <f t="shared" si="17"/>
        <v>0</v>
      </c>
      <c r="F1005" s="135"/>
      <c r="G1005" s="135"/>
      <c r="H1005" s="132"/>
      <c r="I1005" s="5"/>
      <c r="J1005" s="5"/>
      <c r="K1005" s="5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</row>
    <row r="1006" spans="1:88" s="3" customFormat="1" x14ac:dyDescent="0.25">
      <c r="A1006" s="136"/>
      <c r="B1006" s="142"/>
      <c r="C1006" s="132" t="s">
        <v>17</v>
      </c>
      <c r="D1006" s="132"/>
      <c r="E1006" s="135">
        <f t="shared" si="17"/>
        <v>0</v>
      </c>
      <c r="F1006" s="135"/>
      <c r="G1006" s="135"/>
      <c r="H1006" s="132"/>
      <c r="I1006" s="5"/>
      <c r="J1006" s="5"/>
      <c r="K1006" s="5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</row>
    <row r="1007" spans="1:88" s="3" customFormat="1" x14ac:dyDescent="0.25">
      <c r="A1007" s="136"/>
      <c r="B1007" s="139" t="s">
        <v>118</v>
      </c>
      <c r="C1007" s="132" t="s">
        <v>52</v>
      </c>
      <c r="D1007" s="133"/>
      <c r="E1007" s="135">
        <f t="shared" si="17"/>
        <v>0</v>
      </c>
      <c r="F1007" s="135"/>
      <c r="G1007" s="135"/>
      <c r="H1007" s="133"/>
      <c r="I1007" s="5"/>
      <c r="J1007" s="5"/>
      <c r="K1007" s="5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</row>
    <row r="1008" spans="1:88" s="3" customFormat="1" x14ac:dyDescent="0.25">
      <c r="A1008" s="143"/>
      <c r="B1008" s="139"/>
      <c r="C1008" s="132" t="s">
        <v>17</v>
      </c>
      <c r="D1008" s="133"/>
      <c r="E1008" s="135">
        <f t="shared" si="17"/>
        <v>0</v>
      </c>
      <c r="F1008" s="135"/>
      <c r="G1008" s="135"/>
      <c r="H1008" s="133"/>
      <c r="I1008" s="5"/>
      <c r="J1008" s="5"/>
      <c r="K1008" s="5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</row>
    <row r="1009" spans="1:88" s="3" customFormat="1" x14ac:dyDescent="0.25">
      <c r="A1009" s="130">
        <v>37</v>
      </c>
      <c r="B1009" s="131" t="s">
        <v>152</v>
      </c>
      <c r="C1009" s="132" t="s">
        <v>19</v>
      </c>
      <c r="D1009" s="133"/>
      <c r="E1009" s="135">
        <f t="shared" si="17"/>
        <v>1</v>
      </c>
      <c r="F1009" s="135"/>
      <c r="G1009" s="135">
        <v>1</v>
      </c>
      <c r="H1009" s="133"/>
      <c r="I1009" s="5"/>
      <c r="J1009" s="5"/>
      <c r="K1009" s="5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</row>
    <row r="1010" spans="1:88" s="3" customFormat="1" x14ac:dyDescent="0.25">
      <c r="A1010" s="136"/>
      <c r="B1010" s="137"/>
      <c r="C1010" s="132" t="s">
        <v>17</v>
      </c>
      <c r="D1010" s="138"/>
      <c r="E1010" s="135">
        <f t="shared" si="17"/>
        <v>248.96</v>
      </c>
      <c r="F1010" s="135">
        <f>F1012+F1014+F1016+F1018</f>
        <v>0</v>
      </c>
      <c r="G1010" s="135">
        <f>G1012+G1014+G1016+G1018</f>
        <v>248.96</v>
      </c>
      <c r="H1010" s="138"/>
      <c r="I1010" s="5"/>
      <c r="J1010" s="5"/>
      <c r="K1010" s="5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</row>
    <row r="1011" spans="1:88" s="3" customFormat="1" x14ac:dyDescent="0.25">
      <c r="A1011" s="136"/>
      <c r="B1011" s="139" t="s">
        <v>111</v>
      </c>
      <c r="C1011" s="132" t="s">
        <v>20</v>
      </c>
      <c r="D1011" s="132"/>
      <c r="E1011" s="135">
        <f t="shared" si="17"/>
        <v>0</v>
      </c>
      <c r="F1011" s="135"/>
      <c r="G1011" s="135"/>
      <c r="H1011" s="132"/>
      <c r="I1011" s="5"/>
      <c r="J1011" s="5"/>
      <c r="K1011" s="5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</row>
    <row r="1012" spans="1:88" s="3" customFormat="1" x14ac:dyDescent="0.25">
      <c r="A1012" s="136"/>
      <c r="B1012" s="139"/>
      <c r="C1012" s="132" t="s">
        <v>17</v>
      </c>
      <c r="D1012" s="132"/>
      <c r="E1012" s="135">
        <f t="shared" si="17"/>
        <v>0</v>
      </c>
      <c r="F1012" s="135"/>
      <c r="G1012" s="135"/>
      <c r="H1012" s="132"/>
      <c r="I1012" s="5"/>
      <c r="J1012" s="5"/>
      <c r="K1012" s="5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</row>
    <row r="1013" spans="1:88" s="3" customFormat="1" x14ac:dyDescent="0.25">
      <c r="A1013" s="136"/>
      <c r="B1013" s="139" t="s">
        <v>113</v>
      </c>
      <c r="C1013" s="132" t="s">
        <v>20</v>
      </c>
      <c r="D1013" s="132"/>
      <c r="E1013" s="135">
        <f t="shared" si="17"/>
        <v>6.9000000000000006E-2</v>
      </c>
      <c r="F1013" s="135"/>
      <c r="G1013" s="135">
        <v>6.9000000000000006E-2</v>
      </c>
      <c r="H1013" s="132"/>
      <c r="I1013" s="5"/>
      <c r="J1013" s="5"/>
      <c r="K1013" s="5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</row>
    <row r="1014" spans="1:88" s="3" customFormat="1" x14ac:dyDescent="0.25">
      <c r="A1014" s="136"/>
      <c r="B1014" s="139"/>
      <c r="C1014" s="132" t="s">
        <v>17</v>
      </c>
      <c r="D1014" s="132"/>
      <c r="E1014" s="135">
        <f t="shared" si="17"/>
        <v>248.96</v>
      </c>
      <c r="F1014" s="135"/>
      <c r="G1014" s="135">
        <v>248.96</v>
      </c>
      <c r="H1014" s="132"/>
      <c r="I1014" s="5"/>
      <c r="J1014" s="5"/>
      <c r="K1014" s="5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</row>
    <row r="1015" spans="1:88" s="3" customFormat="1" x14ac:dyDescent="0.25">
      <c r="A1015" s="136"/>
      <c r="B1015" s="142" t="s">
        <v>115</v>
      </c>
      <c r="C1015" s="132" t="s">
        <v>116</v>
      </c>
      <c r="D1015" s="132"/>
      <c r="E1015" s="135">
        <f t="shared" si="17"/>
        <v>0</v>
      </c>
      <c r="F1015" s="135"/>
      <c r="G1015" s="135"/>
      <c r="H1015" s="132"/>
      <c r="I1015" s="5"/>
      <c r="J1015" s="5"/>
      <c r="K1015" s="5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</row>
    <row r="1016" spans="1:88" s="3" customFormat="1" x14ac:dyDescent="0.25">
      <c r="A1016" s="136"/>
      <c r="B1016" s="142"/>
      <c r="C1016" s="132" t="s">
        <v>17</v>
      </c>
      <c r="D1016" s="132"/>
      <c r="E1016" s="135">
        <f t="shared" si="17"/>
        <v>0</v>
      </c>
      <c r="F1016" s="135"/>
      <c r="G1016" s="135"/>
      <c r="H1016" s="132"/>
      <c r="I1016" s="5"/>
      <c r="J1016" s="5"/>
      <c r="K1016" s="5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</row>
    <row r="1017" spans="1:88" s="3" customFormat="1" x14ac:dyDescent="0.25">
      <c r="A1017" s="136"/>
      <c r="B1017" s="139" t="s">
        <v>118</v>
      </c>
      <c r="C1017" s="132" t="s">
        <v>52</v>
      </c>
      <c r="D1017" s="133"/>
      <c r="E1017" s="135">
        <f t="shared" si="17"/>
        <v>0</v>
      </c>
      <c r="F1017" s="135"/>
      <c r="G1017" s="135"/>
      <c r="H1017" s="133"/>
      <c r="I1017" s="5"/>
      <c r="J1017" s="5"/>
      <c r="K1017" s="5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</row>
    <row r="1018" spans="1:88" s="3" customFormat="1" x14ac:dyDescent="0.25">
      <c r="A1018" s="143"/>
      <c r="B1018" s="139"/>
      <c r="C1018" s="132" t="s">
        <v>17</v>
      </c>
      <c r="D1018" s="133"/>
      <c r="E1018" s="135">
        <f t="shared" si="17"/>
        <v>0</v>
      </c>
      <c r="F1018" s="135"/>
      <c r="G1018" s="135"/>
      <c r="H1018" s="133"/>
      <c r="I1018" s="5"/>
      <c r="J1018" s="5"/>
      <c r="K1018" s="5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</row>
    <row r="1019" spans="1:88" s="125" customFormat="1" ht="12.75" x14ac:dyDescent="0.2">
      <c r="A1019" s="130">
        <v>38</v>
      </c>
      <c r="B1019" s="131" t="s">
        <v>153</v>
      </c>
      <c r="C1019" s="132"/>
      <c r="D1019" s="133"/>
      <c r="E1019" s="134">
        <f t="shared" si="17"/>
        <v>1</v>
      </c>
      <c r="F1019" s="134"/>
      <c r="G1019" s="135">
        <v>1</v>
      </c>
      <c r="H1019" s="133"/>
    </row>
    <row r="1020" spans="1:88" s="3" customFormat="1" x14ac:dyDescent="0.25">
      <c r="A1020" s="136"/>
      <c r="B1020" s="137"/>
      <c r="C1020" s="132" t="s">
        <v>17</v>
      </c>
      <c r="D1020" s="138"/>
      <c r="E1020" s="134">
        <f t="shared" si="17"/>
        <v>42.134</v>
      </c>
      <c r="F1020" s="134">
        <f>F1022+F1024+F1026+F1028</f>
        <v>0</v>
      </c>
      <c r="G1020" s="135">
        <f>G1022+G1024+G1026+G1028</f>
        <v>42.134</v>
      </c>
      <c r="H1020" s="138"/>
      <c r="I1020" s="5"/>
      <c r="J1020" s="5"/>
      <c r="K1020" s="5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</row>
    <row r="1021" spans="1:88" s="3" customFormat="1" x14ac:dyDescent="0.25">
      <c r="A1021" s="136"/>
      <c r="B1021" s="139" t="s">
        <v>111</v>
      </c>
      <c r="C1021" s="132" t="s">
        <v>20</v>
      </c>
      <c r="D1021" s="132"/>
      <c r="E1021" s="134">
        <f t="shared" si="17"/>
        <v>0</v>
      </c>
      <c r="F1021" s="134"/>
      <c r="G1021" s="135"/>
      <c r="H1021" s="132"/>
      <c r="I1021" s="5"/>
      <c r="J1021" s="5"/>
      <c r="K1021" s="5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</row>
    <row r="1022" spans="1:88" s="3" customFormat="1" x14ac:dyDescent="0.25">
      <c r="A1022" s="136"/>
      <c r="B1022" s="139"/>
      <c r="C1022" s="132" t="s">
        <v>17</v>
      </c>
      <c r="D1022" s="132"/>
      <c r="E1022" s="134">
        <f t="shared" si="17"/>
        <v>0</v>
      </c>
      <c r="F1022" s="134"/>
      <c r="G1022" s="135"/>
      <c r="H1022" s="132"/>
      <c r="I1022" s="5"/>
      <c r="J1022" s="5"/>
      <c r="K1022" s="5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</row>
    <row r="1023" spans="1:88" s="3" customFormat="1" x14ac:dyDescent="0.25">
      <c r="A1023" s="136"/>
      <c r="B1023" s="139" t="s">
        <v>113</v>
      </c>
      <c r="C1023" s="132" t="s">
        <v>20</v>
      </c>
      <c r="D1023" s="132"/>
      <c r="E1023" s="134">
        <f t="shared" si="17"/>
        <v>0</v>
      </c>
      <c r="F1023" s="134"/>
      <c r="G1023" s="135"/>
      <c r="H1023" s="132"/>
      <c r="I1023" s="5"/>
      <c r="J1023" s="5"/>
      <c r="K1023" s="5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</row>
    <row r="1024" spans="1:88" s="3" customFormat="1" x14ac:dyDescent="0.25">
      <c r="A1024" s="136"/>
      <c r="B1024" s="139"/>
      <c r="C1024" s="132" t="s">
        <v>17</v>
      </c>
      <c r="D1024" s="132"/>
      <c r="E1024" s="134">
        <f t="shared" si="17"/>
        <v>0</v>
      </c>
      <c r="F1024" s="134"/>
      <c r="G1024" s="135"/>
      <c r="H1024" s="132"/>
      <c r="I1024" s="5"/>
      <c r="J1024" s="5"/>
      <c r="K1024" s="5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</row>
    <row r="1025" spans="1:110" s="3" customFormat="1" x14ac:dyDescent="0.25">
      <c r="A1025" s="136"/>
      <c r="B1025" s="142" t="s">
        <v>115</v>
      </c>
      <c r="C1025" s="132" t="s">
        <v>116</v>
      </c>
      <c r="D1025" s="132"/>
      <c r="E1025" s="134">
        <f t="shared" si="17"/>
        <v>8.7999999999999995E-2</v>
      </c>
      <c r="F1025" s="134"/>
      <c r="G1025" s="135">
        <v>8.7999999999999995E-2</v>
      </c>
      <c r="H1025" s="132"/>
      <c r="I1025" s="5"/>
      <c r="J1025" s="5"/>
      <c r="K1025" s="5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</row>
    <row r="1026" spans="1:110" s="3" customFormat="1" x14ac:dyDescent="0.25">
      <c r="A1026" s="136"/>
      <c r="B1026" s="142"/>
      <c r="C1026" s="132" t="s">
        <v>17</v>
      </c>
      <c r="D1026" s="132"/>
      <c r="E1026" s="134">
        <f t="shared" si="17"/>
        <v>42.134</v>
      </c>
      <c r="F1026" s="134"/>
      <c r="G1026" s="135">
        <v>42.134</v>
      </c>
      <c r="H1026" s="132"/>
      <c r="I1026" s="5"/>
      <c r="J1026" s="5"/>
      <c r="K1026" s="5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</row>
    <row r="1027" spans="1:110" s="3" customFormat="1" x14ac:dyDescent="0.25">
      <c r="A1027" s="136"/>
      <c r="B1027" s="139" t="s">
        <v>118</v>
      </c>
      <c r="C1027" s="132" t="s">
        <v>52</v>
      </c>
      <c r="D1027" s="133"/>
      <c r="E1027" s="134">
        <f t="shared" si="17"/>
        <v>0</v>
      </c>
      <c r="F1027" s="134"/>
      <c r="G1027" s="135"/>
      <c r="H1027" s="133"/>
      <c r="I1027" s="5"/>
      <c r="J1027" s="5"/>
      <c r="K1027" s="5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</row>
    <row r="1028" spans="1:110" s="3" customFormat="1" x14ac:dyDescent="0.25">
      <c r="A1028" s="143"/>
      <c r="B1028" s="139"/>
      <c r="C1028" s="132" t="s">
        <v>17</v>
      </c>
      <c r="D1028" s="133"/>
      <c r="E1028" s="134">
        <f t="shared" si="17"/>
        <v>0</v>
      </c>
      <c r="F1028" s="134"/>
      <c r="G1028" s="135"/>
      <c r="H1028" s="133"/>
      <c r="I1028" s="5"/>
      <c r="J1028" s="5"/>
      <c r="K1028" s="5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</row>
    <row r="1029" spans="1:110" s="5" customFormat="1" x14ac:dyDescent="0.25">
      <c r="A1029" s="130">
        <v>39</v>
      </c>
      <c r="B1029" s="131" t="s">
        <v>154</v>
      </c>
      <c r="C1029" s="132"/>
      <c r="D1029" s="133"/>
      <c r="E1029" s="134">
        <f t="shared" si="17"/>
        <v>1</v>
      </c>
      <c r="F1029" s="134">
        <v>1</v>
      </c>
      <c r="G1029" s="135"/>
      <c r="H1029" s="133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</row>
    <row r="1030" spans="1:110" s="5" customFormat="1" ht="21.75" customHeight="1" x14ac:dyDescent="0.25">
      <c r="A1030" s="136"/>
      <c r="B1030" s="137"/>
      <c r="C1030" s="132" t="s">
        <v>17</v>
      </c>
      <c r="D1030" s="138"/>
      <c r="E1030" s="134">
        <f t="shared" si="17"/>
        <v>412.64199999999994</v>
      </c>
      <c r="F1030" s="134">
        <f>F1032+F1034+F1036+F1038</f>
        <v>72.38</v>
      </c>
      <c r="G1030" s="135">
        <f>G1032+G1034+G1036+G1038</f>
        <v>340.26199999999994</v>
      </c>
      <c r="H1030" s="138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</row>
    <row r="1031" spans="1:110" s="5" customFormat="1" x14ac:dyDescent="0.25">
      <c r="A1031" s="136"/>
      <c r="B1031" s="139" t="s">
        <v>111</v>
      </c>
      <c r="C1031" s="132" t="s">
        <v>20</v>
      </c>
      <c r="D1031" s="132"/>
      <c r="E1031" s="134">
        <f t="shared" si="17"/>
        <v>0</v>
      </c>
      <c r="F1031" s="134"/>
      <c r="G1031" s="135"/>
      <c r="H1031" s="132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</row>
    <row r="1032" spans="1:110" s="5" customFormat="1" x14ac:dyDescent="0.25">
      <c r="A1032" s="136"/>
      <c r="B1032" s="139"/>
      <c r="C1032" s="132" t="s">
        <v>17</v>
      </c>
      <c r="D1032" s="132"/>
      <c r="E1032" s="134">
        <f t="shared" si="17"/>
        <v>0</v>
      </c>
      <c r="F1032" s="134"/>
      <c r="G1032" s="135"/>
      <c r="H1032" s="132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</row>
    <row r="1033" spans="1:110" s="5" customFormat="1" x14ac:dyDescent="0.25">
      <c r="A1033" s="136"/>
      <c r="B1033" s="139" t="s">
        <v>155</v>
      </c>
      <c r="C1033" s="132" t="s">
        <v>20</v>
      </c>
      <c r="D1033" s="132"/>
      <c r="E1033" s="134">
        <f t="shared" si="17"/>
        <v>0.13200000000000001</v>
      </c>
      <c r="F1033" s="134">
        <f>0.017+0.008+0.007+0.005</f>
        <v>3.6999999999999998E-2</v>
      </c>
      <c r="G1033" s="135">
        <v>9.5000000000000001E-2</v>
      </c>
      <c r="H1033" s="132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</row>
    <row r="1034" spans="1:110" s="5" customFormat="1" x14ac:dyDescent="0.25">
      <c r="A1034" s="136"/>
      <c r="B1034" s="139"/>
      <c r="C1034" s="132" t="s">
        <v>17</v>
      </c>
      <c r="D1034" s="132"/>
      <c r="E1034" s="134">
        <f t="shared" si="17"/>
        <v>412.64199999999994</v>
      </c>
      <c r="F1034" s="134">
        <f>18.995+9.298+3.689+40.398</f>
        <v>72.38</v>
      </c>
      <c r="G1034" s="135">
        <v>340.26199999999994</v>
      </c>
      <c r="H1034" s="132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</row>
    <row r="1035" spans="1:110" s="5" customFormat="1" x14ac:dyDescent="0.25">
      <c r="A1035" s="136"/>
      <c r="B1035" s="142" t="s">
        <v>115</v>
      </c>
      <c r="C1035" s="132" t="s">
        <v>116</v>
      </c>
      <c r="D1035" s="132"/>
      <c r="E1035" s="134">
        <f t="shared" si="17"/>
        <v>0</v>
      </c>
      <c r="F1035" s="134"/>
      <c r="G1035" s="135"/>
      <c r="H1035" s="132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</row>
    <row r="1036" spans="1:110" s="5" customFormat="1" x14ac:dyDescent="0.25">
      <c r="A1036" s="136"/>
      <c r="B1036" s="142"/>
      <c r="C1036" s="132" t="s">
        <v>17</v>
      </c>
      <c r="D1036" s="132"/>
      <c r="E1036" s="134">
        <f t="shared" si="17"/>
        <v>0</v>
      </c>
      <c r="F1036" s="134"/>
      <c r="G1036" s="135"/>
      <c r="H1036" s="132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</row>
    <row r="1037" spans="1:110" s="5" customFormat="1" x14ac:dyDescent="0.25">
      <c r="A1037" s="136"/>
      <c r="B1037" s="139" t="s">
        <v>118</v>
      </c>
      <c r="C1037" s="132" t="s">
        <v>52</v>
      </c>
      <c r="D1037" s="133"/>
      <c r="E1037" s="134">
        <f t="shared" si="17"/>
        <v>0</v>
      </c>
      <c r="F1037" s="134"/>
      <c r="G1037" s="135"/>
      <c r="H1037" s="133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</row>
    <row r="1038" spans="1:110" s="5" customFormat="1" x14ac:dyDescent="0.25">
      <c r="A1038" s="143"/>
      <c r="B1038" s="139"/>
      <c r="C1038" s="132" t="s">
        <v>17</v>
      </c>
      <c r="D1038" s="133"/>
      <c r="E1038" s="134">
        <f t="shared" si="17"/>
        <v>0</v>
      </c>
      <c r="F1038" s="134"/>
      <c r="G1038" s="135"/>
      <c r="H1038" s="133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</row>
    <row r="1039" spans="1:110" s="3" customFormat="1" x14ac:dyDescent="0.25">
      <c r="A1039" s="130">
        <v>40</v>
      </c>
      <c r="B1039" s="131" t="s">
        <v>156</v>
      </c>
      <c r="C1039" s="132" t="s">
        <v>19</v>
      </c>
      <c r="D1039" s="133"/>
      <c r="E1039" s="135">
        <f t="shared" si="17"/>
        <v>1</v>
      </c>
      <c r="F1039" s="135">
        <v>1</v>
      </c>
      <c r="G1039" s="135"/>
      <c r="H1039" s="133"/>
      <c r="I1039" s="5"/>
      <c r="J1039" s="5"/>
      <c r="K1039" s="5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</row>
    <row r="1040" spans="1:110" s="3" customFormat="1" x14ac:dyDescent="0.25">
      <c r="A1040" s="136"/>
      <c r="B1040" s="137"/>
      <c r="C1040" s="132" t="s">
        <v>17</v>
      </c>
      <c r="D1040" s="138"/>
      <c r="E1040" s="135">
        <f t="shared" si="17"/>
        <v>1.0309999999999999</v>
      </c>
      <c r="F1040" s="135">
        <f>F1042+F1044+F1046+F1048</f>
        <v>1.0309999999999999</v>
      </c>
      <c r="G1040" s="135">
        <f>G1042+G1044+G1046+G1048</f>
        <v>0</v>
      </c>
      <c r="H1040" s="138"/>
      <c r="I1040" s="5"/>
      <c r="J1040" s="5"/>
      <c r="K1040" s="5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</row>
    <row r="1041" spans="1:88" s="3" customFormat="1" x14ac:dyDescent="0.25">
      <c r="A1041" s="136"/>
      <c r="B1041" s="139" t="s">
        <v>111</v>
      </c>
      <c r="C1041" s="132" t="s">
        <v>20</v>
      </c>
      <c r="D1041" s="132"/>
      <c r="E1041" s="135">
        <f t="shared" si="17"/>
        <v>0</v>
      </c>
      <c r="F1041" s="135"/>
      <c r="G1041" s="135"/>
      <c r="H1041" s="132"/>
      <c r="I1041" s="5"/>
      <c r="J1041" s="5"/>
      <c r="K1041" s="5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</row>
    <row r="1042" spans="1:88" s="3" customFormat="1" x14ac:dyDescent="0.25">
      <c r="A1042" s="136"/>
      <c r="B1042" s="139"/>
      <c r="C1042" s="132" t="s">
        <v>17</v>
      </c>
      <c r="D1042" s="132"/>
      <c r="E1042" s="135">
        <f t="shared" si="17"/>
        <v>0</v>
      </c>
      <c r="F1042" s="135"/>
      <c r="G1042" s="135"/>
      <c r="H1042" s="132"/>
      <c r="I1042" s="5"/>
      <c r="J1042" s="5"/>
      <c r="K1042" s="5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</row>
    <row r="1043" spans="1:88" s="3" customFormat="1" x14ac:dyDescent="0.25">
      <c r="A1043" s="136"/>
      <c r="B1043" s="139" t="s">
        <v>113</v>
      </c>
      <c r="C1043" s="132" t="s">
        <v>20</v>
      </c>
      <c r="D1043" s="132"/>
      <c r="E1043" s="135">
        <f t="shared" si="17"/>
        <v>2E-3</v>
      </c>
      <c r="F1043" s="135">
        <v>2E-3</v>
      </c>
      <c r="G1043" s="135"/>
      <c r="H1043" s="132"/>
      <c r="I1043" s="5"/>
      <c r="J1043" s="5"/>
      <c r="K1043" s="5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</row>
    <row r="1044" spans="1:88" s="3" customFormat="1" x14ac:dyDescent="0.25">
      <c r="A1044" s="136"/>
      <c r="B1044" s="139"/>
      <c r="C1044" s="132" t="s">
        <v>17</v>
      </c>
      <c r="D1044" s="132"/>
      <c r="E1044" s="135">
        <f t="shared" si="17"/>
        <v>1.0309999999999999</v>
      </c>
      <c r="F1044" s="135">
        <v>1.0309999999999999</v>
      </c>
      <c r="G1044" s="135"/>
      <c r="H1044" s="132"/>
      <c r="I1044" s="5"/>
      <c r="J1044" s="5"/>
      <c r="K1044" s="5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</row>
    <row r="1045" spans="1:88" s="3" customFormat="1" x14ac:dyDescent="0.25">
      <c r="A1045" s="136"/>
      <c r="B1045" s="142" t="s">
        <v>115</v>
      </c>
      <c r="C1045" s="132" t="s">
        <v>116</v>
      </c>
      <c r="D1045" s="132"/>
      <c r="E1045" s="135">
        <f t="shared" si="17"/>
        <v>0</v>
      </c>
      <c r="F1045" s="135"/>
      <c r="G1045" s="135"/>
      <c r="H1045" s="132"/>
      <c r="I1045" s="5"/>
      <c r="J1045" s="5"/>
      <c r="K1045" s="5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</row>
    <row r="1046" spans="1:88" s="3" customFormat="1" x14ac:dyDescent="0.25">
      <c r="A1046" s="136"/>
      <c r="B1046" s="142"/>
      <c r="C1046" s="132" t="s">
        <v>17</v>
      </c>
      <c r="D1046" s="132"/>
      <c r="E1046" s="135">
        <f t="shared" si="17"/>
        <v>0</v>
      </c>
      <c r="F1046" s="135"/>
      <c r="G1046" s="135"/>
      <c r="H1046" s="132"/>
      <c r="I1046" s="5"/>
      <c r="J1046" s="5"/>
      <c r="K1046" s="5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</row>
    <row r="1047" spans="1:88" s="3" customFormat="1" x14ac:dyDescent="0.25">
      <c r="A1047" s="136"/>
      <c r="B1047" s="139" t="s">
        <v>118</v>
      </c>
      <c r="C1047" s="132" t="s">
        <v>52</v>
      </c>
      <c r="D1047" s="133"/>
      <c r="E1047" s="135">
        <f t="shared" si="17"/>
        <v>0</v>
      </c>
      <c r="F1047" s="135"/>
      <c r="G1047" s="135"/>
      <c r="H1047" s="133"/>
      <c r="I1047" s="5"/>
      <c r="J1047" s="5"/>
      <c r="K1047" s="5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</row>
    <row r="1048" spans="1:88" s="3" customFormat="1" x14ac:dyDescent="0.25">
      <c r="A1048" s="143"/>
      <c r="B1048" s="139"/>
      <c r="C1048" s="132" t="s">
        <v>17</v>
      </c>
      <c r="D1048" s="133"/>
      <c r="E1048" s="135">
        <f t="shared" si="17"/>
        <v>0</v>
      </c>
      <c r="F1048" s="135"/>
      <c r="G1048" s="135"/>
      <c r="H1048" s="133"/>
      <c r="I1048" s="5"/>
      <c r="J1048" s="5"/>
      <c r="K1048" s="5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</row>
    <row r="1049" spans="1:88" s="3" customFormat="1" x14ac:dyDescent="0.25">
      <c r="A1049" s="130">
        <v>41</v>
      </c>
      <c r="B1049" s="131" t="s">
        <v>157</v>
      </c>
      <c r="C1049" s="132" t="s">
        <v>19</v>
      </c>
      <c r="D1049" s="133"/>
      <c r="E1049" s="135">
        <f t="shared" si="17"/>
        <v>1</v>
      </c>
      <c r="F1049" s="135"/>
      <c r="G1049" s="135">
        <v>1</v>
      </c>
      <c r="H1049" s="133"/>
      <c r="I1049" s="5"/>
      <c r="J1049" s="5"/>
      <c r="K1049" s="5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</row>
    <row r="1050" spans="1:88" s="3" customFormat="1" x14ac:dyDescent="0.25">
      <c r="A1050" s="136"/>
      <c r="B1050" s="137"/>
      <c r="C1050" s="132" t="s">
        <v>17</v>
      </c>
      <c r="D1050" s="138"/>
      <c r="E1050" s="135">
        <f t="shared" si="17"/>
        <v>10.785</v>
      </c>
      <c r="F1050" s="135">
        <f>F1052+F1054+F1056+F1058</f>
        <v>0</v>
      </c>
      <c r="G1050" s="135">
        <f>G1052+G1054+G1056+G1058</f>
        <v>10.785</v>
      </c>
      <c r="H1050" s="138"/>
      <c r="I1050" s="5"/>
      <c r="J1050" s="5"/>
      <c r="K1050" s="5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</row>
    <row r="1051" spans="1:88" s="3" customFormat="1" x14ac:dyDescent="0.25">
      <c r="A1051" s="136"/>
      <c r="B1051" s="139" t="s">
        <v>111</v>
      </c>
      <c r="C1051" s="132" t="s">
        <v>20</v>
      </c>
      <c r="D1051" s="132"/>
      <c r="E1051" s="135">
        <f t="shared" si="17"/>
        <v>0</v>
      </c>
      <c r="F1051" s="135"/>
      <c r="G1051" s="135"/>
      <c r="H1051" s="132"/>
      <c r="I1051" s="5"/>
      <c r="J1051" s="5"/>
      <c r="K1051" s="5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</row>
    <row r="1052" spans="1:88" s="3" customFormat="1" x14ac:dyDescent="0.25">
      <c r="A1052" s="136"/>
      <c r="B1052" s="139"/>
      <c r="C1052" s="132" t="s">
        <v>17</v>
      </c>
      <c r="D1052" s="132"/>
      <c r="E1052" s="135">
        <f t="shared" si="17"/>
        <v>0</v>
      </c>
      <c r="F1052" s="135"/>
      <c r="G1052" s="135"/>
      <c r="H1052" s="132"/>
      <c r="I1052" s="5"/>
      <c r="J1052" s="5"/>
      <c r="K1052" s="5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</row>
    <row r="1053" spans="1:88" s="3" customFormat="1" x14ac:dyDescent="0.25">
      <c r="A1053" s="136"/>
      <c r="B1053" s="139" t="s">
        <v>113</v>
      </c>
      <c r="C1053" s="132" t="s">
        <v>20</v>
      </c>
      <c r="D1053" s="132"/>
      <c r="E1053" s="135">
        <f t="shared" si="17"/>
        <v>3.0000000000000001E-3</v>
      </c>
      <c r="F1053" s="135"/>
      <c r="G1053" s="135">
        <v>3.0000000000000001E-3</v>
      </c>
      <c r="H1053" s="132"/>
      <c r="I1053" s="5"/>
      <c r="J1053" s="5"/>
      <c r="K1053" s="5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</row>
    <row r="1054" spans="1:88" s="3" customFormat="1" x14ac:dyDescent="0.25">
      <c r="A1054" s="136"/>
      <c r="B1054" s="139"/>
      <c r="C1054" s="132" t="s">
        <v>17</v>
      </c>
      <c r="D1054" s="132"/>
      <c r="E1054" s="135">
        <f t="shared" si="17"/>
        <v>10.785</v>
      </c>
      <c r="F1054" s="135"/>
      <c r="G1054" s="135">
        <v>10.785</v>
      </c>
      <c r="H1054" s="132"/>
      <c r="I1054" s="5"/>
      <c r="J1054" s="5"/>
      <c r="K1054" s="5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</row>
    <row r="1055" spans="1:88" s="3" customFormat="1" x14ac:dyDescent="0.25">
      <c r="A1055" s="136"/>
      <c r="B1055" s="142" t="s">
        <v>115</v>
      </c>
      <c r="C1055" s="132" t="s">
        <v>116</v>
      </c>
      <c r="D1055" s="132"/>
      <c r="E1055" s="135">
        <f t="shared" ref="E1055:E1118" si="18">F1055+G1055</f>
        <v>0</v>
      </c>
      <c r="F1055" s="135"/>
      <c r="G1055" s="135"/>
      <c r="H1055" s="132"/>
      <c r="I1055" s="5"/>
      <c r="J1055" s="5"/>
      <c r="K1055" s="5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</row>
    <row r="1056" spans="1:88" s="3" customFormat="1" x14ac:dyDescent="0.25">
      <c r="A1056" s="136"/>
      <c r="B1056" s="142"/>
      <c r="C1056" s="132" t="s">
        <v>17</v>
      </c>
      <c r="D1056" s="132"/>
      <c r="E1056" s="135">
        <f t="shared" si="18"/>
        <v>0</v>
      </c>
      <c r="F1056" s="135"/>
      <c r="G1056" s="135"/>
      <c r="H1056" s="132"/>
      <c r="I1056" s="5"/>
      <c r="J1056" s="5"/>
      <c r="K1056" s="5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</row>
    <row r="1057" spans="1:88" s="3" customFormat="1" x14ac:dyDescent="0.25">
      <c r="A1057" s="136"/>
      <c r="B1057" s="139" t="s">
        <v>118</v>
      </c>
      <c r="C1057" s="132" t="s">
        <v>52</v>
      </c>
      <c r="D1057" s="133"/>
      <c r="E1057" s="135">
        <f t="shared" si="18"/>
        <v>0</v>
      </c>
      <c r="F1057" s="135"/>
      <c r="G1057" s="135"/>
      <c r="H1057" s="133"/>
      <c r="I1057" s="5"/>
      <c r="J1057" s="5"/>
      <c r="K1057" s="5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</row>
    <row r="1058" spans="1:88" s="3" customFormat="1" x14ac:dyDescent="0.25">
      <c r="A1058" s="143"/>
      <c r="B1058" s="139"/>
      <c r="C1058" s="132" t="s">
        <v>17</v>
      </c>
      <c r="D1058" s="133"/>
      <c r="E1058" s="135">
        <f t="shared" si="18"/>
        <v>0</v>
      </c>
      <c r="F1058" s="135"/>
      <c r="G1058" s="135"/>
      <c r="H1058" s="133"/>
      <c r="I1058" s="5"/>
      <c r="J1058" s="5"/>
      <c r="K1058" s="5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</row>
    <row r="1059" spans="1:88" s="3" customFormat="1" x14ac:dyDescent="0.25">
      <c r="A1059" s="130">
        <v>42</v>
      </c>
      <c r="B1059" s="131" t="s">
        <v>158</v>
      </c>
      <c r="C1059" s="132"/>
      <c r="D1059" s="133"/>
      <c r="E1059" s="134">
        <f t="shared" si="18"/>
        <v>1</v>
      </c>
      <c r="F1059" s="134"/>
      <c r="G1059" s="135">
        <v>1</v>
      </c>
      <c r="H1059" s="133"/>
      <c r="I1059" s="5"/>
      <c r="J1059" s="5"/>
      <c r="K1059" s="5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</row>
    <row r="1060" spans="1:88" s="3" customFormat="1" x14ac:dyDescent="0.25">
      <c r="A1060" s="136"/>
      <c r="B1060" s="137"/>
      <c r="C1060" s="132" t="s">
        <v>17</v>
      </c>
      <c r="D1060" s="138"/>
      <c r="E1060" s="134">
        <f t="shared" si="18"/>
        <v>181.125</v>
      </c>
      <c r="F1060" s="134">
        <f>F1062+F1064+F1066+F1068</f>
        <v>7.7380000000000004</v>
      </c>
      <c r="G1060" s="135">
        <f>G1062+G1064+G1066+G1068</f>
        <v>173.387</v>
      </c>
      <c r="H1060" s="138"/>
      <c r="I1060" s="5"/>
      <c r="J1060" s="5"/>
      <c r="K1060" s="5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</row>
    <row r="1061" spans="1:88" s="3" customFormat="1" x14ac:dyDescent="0.25">
      <c r="A1061" s="136"/>
      <c r="B1061" s="139" t="s">
        <v>111</v>
      </c>
      <c r="C1061" s="132" t="s">
        <v>20</v>
      </c>
      <c r="D1061" s="132"/>
      <c r="E1061" s="134">
        <f t="shared" si="18"/>
        <v>0</v>
      </c>
      <c r="F1061" s="134"/>
      <c r="G1061" s="135"/>
      <c r="H1061" s="132"/>
      <c r="I1061" s="5"/>
      <c r="J1061" s="5"/>
      <c r="K1061" s="5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</row>
    <row r="1062" spans="1:88" s="3" customFormat="1" x14ac:dyDescent="0.25">
      <c r="A1062" s="136"/>
      <c r="B1062" s="139"/>
      <c r="C1062" s="132" t="s">
        <v>17</v>
      </c>
      <c r="D1062" s="132"/>
      <c r="E1062" s="134">
        <f t="shared" si="18"/>
        <v>0</v>
      </c>
      <c r="F1062" s="134"/>
      <c r="G1062" s="135"/>
      <c r="H1062" s="132"/>
      <c r="I1062" s="5"/>
      <c r="J1062" s="5"/>
      <c r="K1062" s="5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</row>
    <row r="1063" spans="1:88" s="3" customFormat="1" x14ac:dyDescent="0.25">
      <c r="A1063" s="136"/>
      <c r="B1063" s="139" t="s">
        <v>113</v>
      </c>
      <c r="C1063" s="132" t="s">
        <v>20</v>
      </c>
      <c r="D1063" s="132"/>
      <c r="E1063" s="134">
        <f t="shared" si="18"/>
        <v>0.03</v>
      </c>
      <c r="F1063" s="134">
        <v>0.01</v>
      </c>
      <c r="G1063" s="135">
        <f>0.008+0.012</f>
        <v>0.02</v>
      </c>
      <c r="H1063" s="132"/>
      <c r="I1063" s="5"/>
      <c r="J1063" s="5"/>
      <c r="K1063" s="5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</row>
    <row r="1064" spans="1:88" s="3" customFormat="1" x14ac:dyDescent="0.25">
      <c r="A1064" s="136"/>
      <c r="B1064" s="139"/>
      <c r="C1064" s="132" t="s">
        <v>17</v>
      </c>
      <c r="D1064" s="132"/>
      <c r="E1064" s="134">
        <f t="shared" si="18"/>
        <v>71</v>
      </c>
      <c r="F1064" s="134">
        <v>7.7380000000000004</v>
      </c>
      <c r="G1064" s="135">
        <f>23.551+39.711</f>
        <v>63.262</v>
      </c>
      <c r="H1064" s="132"/>
      <c r="I1064" s="5"/>
      <c r="J1064" s="5"/>
      <c r="K1064" s="5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</row>
    <row r="1065" spans="1:88" s="3" customFormat="1" x14ac:dyDescent="0.25">
      <c r="A1065" s="136"/>
      <c r="B1065" s="142" t="s">
        <v>115</v>
      </c>
      <c r="C1065" s="132" t="s">
        <v>116</v>
      </c>
      <c r="D1065" s="132"/>
      <c r="E1065" s="134">
        <f t="shared" si="18"/>
        <v>0.23</v>
      </c>
      <c r="F1065" s="134"/>
      <c r="G1065" s="135">
        <v>0.23</v>
      </c>
      <c r="H1065" s="132"/>
      <c r="I1065" s="5"/>
      <c r="J1065" s="5"/>
      <c r="K1065" s="5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</row>
    <row r="1066" spans="1:88" s="3" customFormat="1" x14ac:dyDescent="0.25">
      <c r="A1066" s="136"/>
      <c r="B1066" s="142"/>
      <c r="C1066" s="132" t="s">
        <v>17</v>
      </c>
      <c r="D1066" s="132"/>
      <c r="E1066" s="134">
        <f t="shared" si="18"/>
        <v>110.125</v>
      </c>
      <c r="F1066" s="134"/>
      <c r="G1066" s="135">
        <v>110.125</v>
      </c>
      <c r="H1066" s="132"/>
      <c r="I1066" s="5"/>
      <c r="J1066" s="5"/>
      <c r="K1066" s="5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</row>
    <row r="1067" spans="1:88" s="3" customFormat="1" x14ac:dyDescent="0.25">
      <c r="A1067" s="136"/>
      <c r="B1067" s="139" t="s">
        <v>118</v>
      </c>
      <c r="C1067" s="132" t="s">
        <v>52</v>
      </c>
      <c r="D1067" s="133"/>
      <c r="E1067" s="134">
        <f t="shared" si="18"/>
        <v>0</v>
      </c>
      <c r="F1067" s="134"/>
      <c r="G1067" s="135"/>
      <c r="H1067" s="133"/>
      <c r="I1067" s="5"/>
      <c r="J1067" s="5"/>
      <c r="K1067" s="5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</row>
    <row r="1068" spans="1:88" s="3" customFormat="1" x14ac:dyDescent="0.25">
      <c r="A1068" s="143"/>
      <c r="B1068" s="139"/>
      <c r="C1068" s="132" t="s">
        <v>17</v>
      </c>
      <c r="D1068" s="133"/>
      <c r="E1068" s="134">
        <f t="shared" si="18"/>
        <v>0</v>
      </c>
      <c r="F1068" s="134"/>
      <c r="G1068" s="135"/>
      <c r="H1068" s="133"/>
      <c r="I1068" s="5"/>
      <c r="J1068" s="5"/>
      <c r="K1068" s="5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</row>
    <row r="1069" spans="1:88" s="3" customFormat="1" x14ac:dyDescent="0.25">
      <c r="A1069" s="130">
        <v>43</v>
      </c>
      <c r="B1069" s="131" t="s">
        <v>159</v>
      </c>
      <c r="C1069" s="132"/>
      <c r="D1069" s="133"/>
      <c r="E1069" s="134">
        <f t="shared" si="18"/>
        <v>1</v>
      </c>
      <c r="F1069" s="134"/>
      <c r="G1069" s="135">
        <v>1</v>
      </c>
      <c r="H1069" s="133"/>
      <c r="I1069" s="5"/>
      <c r="J1069" s="5"/>
      <c r="K1069" s="5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</row>
    <row r="1070" spans="1:88" s="3" customFormat="1" x14ac:dyDescent="0.25">
      <c r="A1070" s="136"/>
      <c r="B1070" s="137"/>
      <c r="C1070" s="132" t="s">
        <v>17</v>
      </c>
      <c r="D1070" s="138"/>
      <c r="E1070" s="134">
        <f t="shared" si="18"/>
        <v>143.70099999999999</v>
      </c>
      <c r="F1070" s="134">
        <f>F1072+F1074+F1076+F1078</f>
        <v>0</v>
      </c>
      <c r="G1070" s="135">
        <f>G1072+G1074+G1076+G1078</f>
        <v>143.70099999999999</v>
      </c>
      <c r="H1070" s="138"/>
      <c r="I1070" s="5"/>
      <c r="J1070" s="5"/>
      <c r="K1070" s="5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</row>
    <row r="1071" spans="1:88" s="3" customFormat="1" x14ac:dyDescent="0.25">
      <c r="A1071" s="136"/>
      <c r="B1071" s="139" t="s">
        <v>111</v>
      </c>
      <c r="C1071" s="132" t="s">
        <v>20</v>
      </c>
      <c r="D1071" s="132"/>
      <c r="E1071" s="134">
        <f t="shared" si="18"/>
        <v>0</v>
      </c>
      <c r="F1071" s="134"/>
      <c r="G1071" s="135"/>
      <c r="H1071" s="132"/>
      <c r="I1071" s="5"/>
      <c r="J1071" s="5"/>
      <c r="K1071" s="5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</row>
    <row r="1072" spans="1:88" s="3" customFormat="1" x14ac:dyDescent="0.25">
      <c r="A1072" s="136"/>
      <c r="B1072" s="139"/>
      <c r="C1072" s="132" t="s">
        <v>17</v>
      </c>
      <c r="D1072" s="132"/>
      <c r="E1072" s="134">
        <f t="shared" si="18"/>
        <v>0</v>
      </c>
      <c r="F1072" s="134"/>
      <c r="G1072" s="135"/>
      <c r="H1072" s="132"/>
      <c r="I1072" s="5"/>
      <c r="J1072" s="5"/>
      <c r="K1072" s="5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</row>
    <row r="1073" spans="1:88" s="3" customFormat="1" ht="14.25" customHeight="1" x14ac:dyDescent="0.25">
      <c r="A1073" s="136"/>
      <c r="B1073" s="139" t="s">
        <v>113</v>
      </c>
      <c r="C1073" s="132" t="s">
        <v>20</v>
      </c>
      <c r="D1073" s="132"/>
      <c r="E1073" s="134">
        <f t="shared" si="18"/>
        <v>0</v>
      </c>
      <c r="F1073" s="134"/>
      <c r="G1073" s="135"/>
      <c r="H1073" s="132"/>
      <c r="I1073" s="5"/>
      <c r="J1073" s="5"/>
      <c r="K1073" s="5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</row>
    <row r="1074" spans="1:88" s="3" customFormat="1" x14ac:dyDescent="0.25">
      <c r="A1074" s="136"/>
      <c r="B1074" s="139"/>
      <c r="C1074" s="132" t="s">
        <v>17</v>
      </c>
      <c r="D1074" s="132"/>
      <c r="E1074" s="134">
        <f t="shared" si="18"/>
        <v>0</v>
      </c>
      <c r="F1074" s="134"/>
      <c r="G1074" s="135"/>
      <c r="H1074" s="132"/>
      <c r="I1074" s="5"/>
      <c r="J1074" s="5"/>
      <c r="K1074" s="5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</row>
    <row r="1075" spans="1:88" s="3" customFormat="1" x14ac:dyDescent="0.25">
      <c r="A1075" s="136"/>
      <c r="B1075" s="142" t="s">
        <v>115</v>
      </c>
      <c r="C1075" s="132" t="s">
        <v>116</v>
      </c>
      <c r="D1075" s="132"/>
      <c r="E1075" s="134">
        <f t="shared" si="18"/>
        <v>0.3</v>
      </c>
      <c r="F1075" s="134"/>
      <c r="G1075" s="135">
        <v>0.3</v>
      </c>
      <c r="H1075" s="132"/>
      <c r="I1075" s="5"/>
      <c r="J1075" s="5"/>
      <c r="K1075" s="5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</row>
    <row r="1076" spans="1:88" s="3" customFormat="1" x14ac:dyDescent="0.25">
      <c r="A1076" s="136"/>
      <c r="B1076" s="142"/>
      <c r="C1076" s="132" t="s">
        <v>17</v>
      </c>
      <c r="D1076" s="132"/>
      <c r="E1076" s="134">
        <f t="shared" si="18"/>
        <v>143.70099999999999</v>
      </c>
      <c r="F1076" s="134"/>
      <c r="G1076" s="135">
        <v>143.70099999999999</v>
      </c>
      <c r="H1076" s="132"/>
      <c r="I1076" s="5"/>
      <c r="J1076" s="5"/>
      <c r="K1076" s="5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</row>
    <row r="1077" spans="1:88" s="3" customFormat="1" x14ac:dyDescent="0.25">
      <c r="A1077" s="136"/>
      <c r="B1077" s="139" t="s">
        <v>118</v>
      </c>
      <c r="C1077" s="132" t="s">
        <v>52</v>
      </c>
      <c r="D1077" s="133"/>
      <c r="E1077" s="134">
        <f t="shared" si="18"/>
        <v>0</v>
      </c>
      <c r="F1077" s="134"/>
      <c r="G1077" s="135"/>
      <c r="H1077" s="133"/>
      <c r="I1077" s="5"/>
      <c r="J1077" s="5"/>
      <c r="K1077" s="5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</row>
    <row r="1078" spans="1:88" s="3" customFormat="1" x14ac:dyDescent="0.25">
      <c r="A1078" s="143"/>
      <c r="B1078" s="139"/>
      <c r="C1078" s="132" t="s">
        <v>17</v>
      </c>
      <c r="D1078" s="133"/>
      <c r="E1078" s="134">
        <f t="shared" si="18"/>
        <v>0</v>
      </c>
      <c r="F1078" s="134"/>
      <c r="G1078" s="135"/>
      <c r="H1078" s="133"/>
      <c r="I1078" s="5"/>
      <c r="J1078" s="5"/>
      <c r="K1078" s="5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</row>
    <row r="1079" spans="1:88" s="3" customFormat="1" x14ac:dyDescent="0.25">
      <c r="A1079" s="130">
        <v>44</v>
      </c>
      <c r="B1079" s="131" t="s">
        <v>160</v>
      </c>
      <c r="C1079" s="132"/>
      <c r="D1079" s="133"/>
      <c r="E1079" s="134">
        <f t="shared" si="18"/>
        <v>1</v>
      </c>
      <c r="F1079" s="134"/>
      <c r="G1079" s="135">
        <v>1</v>
      </c>
      <c r="H1079" s="133"/>
      <c r="I1079" s="5"/>
      <c r="J1079" s="5"/>
      <c r="K1079" s="5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</row>
    <row r="1080" spans="1:88" s="3" customFormat="1" x14ac:dyDescent="0.25">
      <c r="A1080" s="136"/>
      <c r="B1080" s="137"/>
      <c r="C1080" s="132" t="s">
        <v>17</v>
      </c>
      <c r="D1080" s="138"/>
      <c r="E1080" s="134">
        <f t="shared" si="18"/>
        <v>240.28200000000001</v>
      </c>
      <c r="F1080" s="134">
        <f>F1082+F1084+F1086+F1088</f>
        <v>0.88100000000000001</v>
      </c>
      <c r="G1080" s="135">
        <f>G1082+G1084+G1086+G1088</f>
        <v>239.40100000000001</v>
      </c>
      <c r="H1080" s="138"/>
      <c r="I1080" s="5"/>
      <c r="J1080" s="5"/>
      <c r="K1080" s="5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</row>
    <row r="1081" spans="1:88" s="3" customFormat="1" x14ac:dyDescent="0.25">
      <c r="A1081" s="136"/>
      <c r="B1081" s="139" t="s">
        <v>111</v>
      </c>
      <c r="C1081" s="132" t="s">
        <v>20</v>
      </c>
      <c r="D1081" s="132"/>
      <c r="E1081" s="134">
        <f t="shared" si="18"/>
        <v>0</v>
      </c>
      <c r="F1081" s="134"/>
      <c r="G1081" s="135"/>
      <c r="H1081" s="132"/>
      <c r="I1081" s="5"/>
      <c r="J1081" s="5"/>
      <c r="K1081" s="5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</row>
    <row r="1082" spans="1:88" s="3" customFormat="1" x14ac:dyDescent="0.25">
      <c r="A1082" s="136"/>
      <c r="B1082" s="139"/>
      <c r="C1082" s="132" t="s">
        <v>17</v>
      </c>
      <c r="D1082" s="132"/>
      <c r="E1082" s="134">
        <f t="shared" si="18"/>
        <v>0</v>
      </c>
      <c r="F1082" s="134"/>
      <c r="G1082" s="135"/>
      <c r="H1082" s="132"/>
      <c r="I1082" s="5"/>
      <c r="J1082" s="5"/>
      <c r="K1082" s="5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</row>
    <row r="1083" spans="1:88" s="3" customFormat="1" x14ac:dyDescent="0.25">
      <c r="A1083" s="136"/>
      <c r="B1083" s="139" t="s">
        <v>113</v>
      </c>
      <c r="C1083" s="132" t="s">
        <v>20</v>
      </c>
      <c r="D1083" s="132"/>
      <c r="E1083" s="134">
        <f t="shared" si="18"/>
        <v>2E-3</v>
      </c>
      <c r="F1083" s="134">
        <v>2E-3</v>
      </c>
      <c r="G1083" s="135"/>
      <c r="H1083" s="132"/>
      <c r="I1083" s="5"/>
      <c r="J1083" s="5"/>
      <c r="K1083" s="5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</row>
    <row r="1084" spans="1:88" s="3" customFormat="1" x14ac:dyDescent="0.25">
      <c r="A1084" s="136"/>
      <c r="B1084" s="139"/>
      <c r="C1084" s="132" t="s">
        <v>17</v>
      </c>
      <c r="D1084" s="132"/>
      <c r="E1084" s="134">
        <f t="shared" si="18"/>
        <v>0.88100000000000001</v>
      </c>
      <c r="F1084" s="134">
        <v>0.88100000000000001</v>
      </c>
      <c r="G1084" s="135"/>
      <c r="H1084" s="132"/>
      <c r="I1084" s="5"/>
      <c r="J1084" s="5"/>
      <c r="K1084" s="5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</row>
    <row r="1085" spans="1:88" s="3" customFormat="1" x14ac:dyDescent="0.25">
      <c r="A1085" s="136"/>
      <c r="B1085" s="142" t="s">
        <v>115</v>
      </c>
      <c r="C1085" s="132" t="s">
        <v>116</v>
      </c>
      <c r="D1085" s="132"/>
      <c r="E1085" s="134">
        <f t="shared" si="18"/>
        <v>0.5</v>
      </c>
      <c r="F1085" s="134"/>
      <c r="G1085" s="135">
        <v>0.5</v>
      </c>
      <c r="H1085" s="132"/>
      <c r="I1085" s="5"/>
      <c r="J1085" s="5"/>
      <c r="K1085" s="5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</row>
    <row r="1086" spans="1:88" s="3" customFormat="1" x14ac:dyDescent="0.25">
      <c r="A1086" s="136"/>
      <c r="B1086" s="142"/>
      <c r="C1086" s="132" t="s">
        <v>17</v>
      </c>
      <c r="D1086" s="132"/>
      <c r="E1086" s="134">
        <f t="shared" si="18"/>
        <v>239.40100000000001</v>
      </c>
      <c r="F1086" s="134"/>
      <c r="G1086" s="135">
        <v>239.40100000000001</v>
      </c>
      <c r="H1086" s="132"/>
      <c r="I1086" s="5"/>
      <c r="J1086" s="5"/>
      <c r="K1086" s="5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</row>
    <row r="1087" spans="1:88" s="3" customFormat="1" x14ac:dyDescent="0.25">
      <c r="A1087" s="136"/>
      <c r="B1087" s="139" t="s">
        <v>118</v>
      </c>
      <c r="C1087" s="132" t="s">
        <v>52</v>
      </c>
      <c r="D1087" s="133"/>
      <c r="E1087" s="134">
        <f t="shared" si="18"/>
        <v>0</v>
      </c>
      <c r="F1087" s="134"/>
      <c r="G1087" s="135"/>
      <c r="H1087" s="133"/>
      <c r="I1087" s="5"/>
      <c r="J1087" s="5"/>
      <c r="K1087" s="5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</row>
    <row r="1088" spans="1:88" s="3" customFormat="1" x14ac:dyDescent="0.25">
      <c r="A1088" s="143"/>
      <c r="B1088" s="139"/>
      <c r="C1088" s="132" t="s">
        <v>17</v>
      </c>
      <c r="D1088" s="133"/>
      <c r="E1088" s="134">
        <f t="shared" si="18"/>
        <v>0</v>
      </c>
      <c r="F1088" s="134"/>
      <c r="G1088" s="135"/>
      <c r="H1088" s="133"/>
      <c r="I1088" s="5"/>
      <c r="J1088" s="5"/>
      <c r="K1088" s="5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</row>
    <row r="1089" spans="1:110" s="3" customFormat="1" x14ac:dyDescent="0.25">
      <c r="A1089" s="130">
        <v>45</v>
      </c>
      <c r="B1089" s="131" t="s">
        <v>161</v>
      </c>
      <c r="C1089" s="132"/>
      <c r="D1089" s="133"/>
      <c r="E1089" s="134">
        <f t="shared" si="18"/>
        <v>1</v>
      </c>
      <c r="F1089" s="134"/>
      <c r="G1089" s="135">
        <v>1</v>
      </c>
      <c r="H1089" s="133"/>
      <c r="I1089" s="5"/>
      <c r="J1089" s="5"/>
      <c r="K1089" s="5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</row>
    <row r="1090" spans="1:110" s="3" customFormat="1" x14ac:dyDescent="0.25">
      <c r="A1090" s="136"/>
      <c r="B1090" s="137"/>
      <c r="C1090" s="132" t="s">
        <v>17</v>
      </c>
      <c r="D1090" s="138"/>
      <c r="E1090" s="134">
        <f t="shared" si="18"/>
        <v>143.70099999999999</v>
      </c>
      <c r="F1090" s="134">
        <f>F1092+F1094+F1096+F1098</f>
        <v>0</v>
      </c>
      <c r="G1090" s="135">
        <f>G1092+G1094+G1096+G1098</f>
        <v>143.70099999999999</v>
      </c>
      <c r="H1090" s="138"/>
      <c r="I1090" s="5"/>
      <c r="J1090" s="5"/>
      <c r="K1090" s="5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</row>
    <row r="1091" spans="1:110" s="3" customFormat="1" x14ac:dyDescent="0.25">
      <c r="A1091" s="136"/>
      <c r="B1091" s="139" t="s">
        <v>111</v>
      </c>
      <c r="C1091" s="132" t="s">
        <v>20</v>
      </c>
      <c r="D1091" s="132"/>
      <c r="E1091" s="134">
        <f t="shared" si="18"/>
        <v>0</v>
      </c>
      <c r="F1091" s="134"/>
      <c r="G1091" s="135"/>
      <c r="H1091" s="132"/>
      <c r="I1091" s="5"/>
      <c r="J1091" s="5"/>
      <c r="K1091" s="5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</row>
    <row r="1092" spans="1:110" s="3" customFormat="1" x14ac:dyDescent="0.25">
      <c r="A1092" s="136"/>
      <c r="B1092" s="139"/>
      <c r="C1092" s="132" t="s">
        <v>17</v>
      </c>
      <c r="D1092" s="132"/>
      <c r="E1092" s="134">
        <f t="shared" si="18"/>
        <v>0</v>
      </c>
      <c r="F1092" s="134"/>
      <c r="G1092" s="135"/>
      <c r="H1092" s="132"/>
      <c r="I1092" s="5"/>
      <c r="J1092" s="5"/>
      <c r="K1092" s="5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</row>
    <row r="1093" spans="1:110" s="3" customFormat="1" ht="14.25" customHeight="1" x14ac:dyDescent="0.25">
      <c r="A1093" s="136"/>
      <c r="B1093" s="139" t="s">
        <v>113</v>
      </c>
      <c r="C1093" s="132" t="s">
        <v>20</v>
      </c>
      <c r="D1093" s="132"/>
      <c r="E1093" s="134">
        <f t="shared" si="18"/>
        <v>0</v>
      </c>
      <c r="F1093" s="134"/>
      <c r="G1093" s="135"/>
      <c r="H1093" s="132"/>
      <c r="I1093" s="5"/>
      <c r="J1093" s="5"/>
      <c r="K1093" s="5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</row>
    <row r="1094" spans="1:110" s="3" customFormat="1" x14ac:dyDescent="0.25">
      <c r="A1094" s="136"/>
      <c r="B1094" s="139"/>
      <c r="C1094" s="132" t="s">
        <v>17</v>
      </c>
      <c r="D1094" s="132"/>
      <c r="E1094" s="134">
        <f t="shared" si="18"/>
        <v>0</v>
      </c>
      <c r="F1094" s="134"/>
      <c r="G1094" s="135"/>
      <c r="H1094" s="132"/>
      <c r="I1094" s="5"/>
      <c r="J1094" s="5"/>
      <c r="K1094" s="5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</row>
    <row r="1095" spans="1:110" s="3" customFormat="1" x14ac:dyDescent="0.25">
      <c r="A1095" s="136"/>
      <c r="B1095" s="142" t="s">
        <v>115</v>
      </c>
      <c r="C1095" s="132" t="s">
        <v>116</v>
      </c>
      <c r="D1095" s="132"/>
      <c r="E1095" s="134">
        <f t="shared" si="18"/>
        <v>0.3</v>
      </c>
      <c r="F1095" s="134"/>
      <c r="G1095" s="135">
        <v>0.3</v>
      </c>
      <c r="H1095" s="132"/>
      <c r="I1095" s="5"/>
      <c r="J1095" s="5"/>
      <c r="K1095" s="5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</row>
    <row r="1096" spans="1:110" s="3" customFormat="1" x14ac:dyDescent="0.25">
      <c r="A1096" s="136"/>
      <c r="B1096" s="142"/>
      <c r="C1096" s="132" t="s">
        <v>17</v>
      </c>
      <c r="D1096" s="132"/>
      <c r="E1096" s="134">
        <f t="shared" si="18"/>
        <v>143.70099999999999</v>
      </c>
      <c r="F1096" s="134"/>
      <c r="G1096" s="135">
        <v>143.70099999999999</v>
      </c>
      <c r="H1096" s="132"/>
      <c r="I1096" s="5"/>
      <c r="J1096" s="5"/>
      <c r="K1096" s="5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</row>
    <row r="1097" spans="1:110" s="3" customFormat="1" x14ac:dyDescent="0.25">
      <c r="A1097" s="136"/>
      <c r="B1097" s="139" t="s">
        <v>118</v>
      </c>
      <c r="C1097" s="132" t="s">
        <v>52</v>
      </c>
      <c r="D1097" s="133"/>
      <c r="E1097" s="134">
        <f t="shared" si="18"/>
        <v>0</v>
      </c>
      <c r="F1097" s="134"/>
      <c r="G1097" s="135"/>
      <c r="H1097" s="133"/>
      <c r="I1097" s="5"/>
      <c r="J1097" s="5"/>
      <c r="K1097" s="5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</row>
    <row r="1098" spans="1:110" s="3" customFormat="1" x14ac:dyDescent="0.25">
      <c r="A1098" s="143"/>
      <c r="B1098" s="139"/>
      <c r="C1098" s="132" t="s">
        <v>17</v>
      </c>
      <c r="D1098" s="133"/>
      <c r="E1098" s="134">
        <f t="shared" si="18"/>
        <v>0</v>
      </c>
      <c r="F1098" s="134"/>
      <c r="G1098" s="135"/>
      <c r="H1098" s="133"/>
      <c r="I1098" s="5"/>
      <c r="J1098" s="5"/>
      <c r="K1098" s="5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</row>
    <row r="1099" spans="1:110" s="5" customFormat="1" x14ac:dyDescent="0.25">
      <c r="A1099" s="130">
        <v>46</v>
      </c>
      <c r="B1099" s="131" t="s">
        <v>162</v>
      </c>
      <c r="C1099" s="132"/>
      <c r="D1099" s="133"/>
      <c r="E1099" s="134">
        <f t="shared" si="18"/>
        <v>1</v>
      </c>
      <c r="F1099" s="134">
        <v>1</v>
      </c>
      <c r="G1099" s="135"/>
      <c r="H1099" s="133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</row>
    <row r="1100" spans="1:110" s="5" customFormat="1" x14ac:dyDescent="0.25">
      <c r="A1100" s="136"/>
      <c r="B1100" s="137"/>
      <c r="C1100" s="132" t="s">
        <v>17</v>
      </c>
      <c r="D1100" s="138"/>
      <c r="E1100" s="134">
        <f t="shared" si="18"/>
        <v>6.4630000000000001</v>
      </c>
      <c r="F1100" s="134">
        <f>F1102+F1104+F1106+F1108</f>
        <v>6.4630000000000001</v>
      </c>
      <c r="G1100" s="135">
        <f>G1102+G1104+G1106+G1108</f>
        <v>0</v>
      </c>
      <c r="H1100" s="138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</row>
    <row r="1101" spans="1:110" s="5" customFormat="1" x14ac:dyDescent="0.25">
      <c r="A1101" s="136"/>
      <c r="B1101" s="139" t="s">
        <v>111</v>
      </c>
      <c r="C1101" s="132" t="s">
        <v>20</v>
      </c>
      <c r="D1101" s="132"/>
      <c r="E1101" s="134">
        <f t="shared" si="18"/>
        <v>6.0000000000000001E-3</v>
      </c>
      <c r="F1101" s="134">
        <v>6.0000000000000001E-3</v>
      </c>
      <c r="G1101" s="135"/>
      <c r="H1101" s="132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</row>
    <row r="1102" spans="1:110" s="5" customFormat="1" x14ac:dyDescent="0.25">
      <c r="A1102" s="136"/>
      <c r="B1102" s="139"/>
      <c r="C1102" s="132" t="s">
        <v>17</v>
      </c>
      <c r="D1102" s="132"/>
      <c r="E1102" s="134">
        <f t="shared" si="18"/>
        <v>6.4630000000000001</v>
      </c>
      <c r="F1102" s="134">
        <v>6.4630000000000001</v>
      </c>
      <c r="G1102" s="135"/>
      <c r="H1102" s="132" t="s">
        <v>126</v>
      </c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</row>
    <row r="1103" spans="1:110" s="5" customFormat="1" ht="14.25" customHeight="1" x14ac:dyDescent="0.25">
      <c r="A1103" s="136"/>
      <c r="B1103" s="139" t="s">
        <v>113</v>
      </c>
      <c r="C1103" s="132" t="s">
        <v>20</v>
      </c>
      <c r="D1103" s="132"/>
      <c r="E1103" s="134">
        <f t="shared" si="18"/>
        <v>0</v>
      </c>
      <c r="F1103" s="134"/>
      <c r="G1103" s="135"/>
      <c r="H1103" s="132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</row>
    <row r="1104" spans="1:110" s="5" customFormat="1" x14ac:dyDescent="0.25">
      <c r="A1104" s="136"/>
      <c r="B1104" s="139"/>
      <c r="C1104" s="132" t="s">
        <v>17</v>
      </c>
      <c r="D1104" s="132"/>
      <c r="E1104" s="134">
        <f t="shared" si="18"/>
        <v>0</v>
      </c>
      <c r="F1104" s="134"/>
      <c r="G1104" s="135"/>
      <c r="H1104" s="132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</row>
    <row r="1105" spans="1:110" s="5" customFormat="1" x14ac:dyDescent="0.25">
      <c r="A1105" s="136"/>
      <c r="B1105" s="142" t="s">
        <v>115</v>
      </c>
      <c r="C1105" s="132" t="s">
        <v>116</v>
      </c>
      <c r="D1105" s="132"/>
      <c r="E1105" s="134">
        <f t="shared" si="18"/>
        <v>0</v>
      </c>
      <c r="F1105" s="134"/>
      <c r="G1105" s="135"/>
      <c r="H1105" s="132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</row>
    <row r="1106" spans="1:110" s="5" customFormat="1" x14ac:dyDescent="0.25">
      <c r="A1106" s="136"/>
      <c r="B1106" s="142"/>
      <c r="C1106" s="132" t="s">
        <v>17</v>
      </c>
      <c r="D1106" s="132"/>
      <c r="E1106" s="134">
        <f t="shared" si="18"/>
        <v>0</v>
      </c>
      <c r="F1106" s="134"/>
      <c r="G1106" s="135"/>
      <c r="H1106" s="132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</row>
    <row r="1107" spans="1:110" s="5" customFormat="1" x14ac:dyDescent="0.25">
      <c r="A1107" s="136"/>
      <c r="B1107" s="139" t="s">
        <v>118</v>
      </c>
      <c r="C1107" s="132" t="s">
        <v>52</v>
      </c>
      <c r="D1107" s="133"/>
      <c r="E1107" s="134">
        <f t="shared" si="18"/>
        <v>0</v>
      </c>
      <c r="F1107" s="134"/>
      <c r="G1107" s="135"/>
      <c r="H1107" s="133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</row>
    <row r="1108" spans="1:110" s="5" customFormat="1" x14ac:dyDescent="0.25">
      <c r="A1108" s="143"/>
      <c r="B1108" s="139"/>
      <c r="C1108" s="132" t="s">
        <v>17</v>
      </c>
      <c r="D1108" s="133"/>
      <c r="E1108" s="134">
        <f t="shared" si="18"/>
        <v>0</v>
      </c>
      <c r="F1108" s="134"/>
      <c r="G1108" s="135"/>
      <c r="H1108" s="133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</row>
    <row r="1109" spans="1:110" s="3" customFormat="1" ht="15" customHeight="1" x14ac:dyDescent="0.25">
      <c r="A1109" s="130">
        <v>47</v>
      </c>
      <c r="B1109" s="131" t="s">
        <v>163</v>
      </c>
      <c r="C1109" s="132"/>
      <c r="D1109" s="133"/>
      <c r="E1109" s="134">
        <f t="shared" si="18"/>
        <v>1</v>
      </c>
      <c r="F1109" s="134"/>
      <c r="G1109" s="135">
        <v>1</v>
      </c>
      <c r="H1109" s="133"/>
      <c r="I1109" s="5"/>
      <c r="J1109" s="5"/>
      <c r="K1109" s="5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</row>
    <row r="1110" spans="1:110" s="3" customFormat="1" x14ac:dyDescent="0.25">
      <c r="A1110" s="136"/>
      <c r="B1110" s="150"/>
      <c r="C1110" s="132" t="s">
        <v>17</v>
      </c>
      <c r="D1110" s="138"/>
      <c r="E1110" s="134">
        <f t="shared" si="18"/>
        <v>100.548</v>
      </c>
      <c r="F1110" s="134">
        <f>F1112+F1114+F1116+F1118</f>
        <v>0</v>
      </c>
      <c r="G1110" s="135">
        <f>G1112+G1114+G1116+G1118</f>
        <v>100.548</v>
      </c>
      <c r="H1110" s="138"/>
      <c r="I1110" s="5"/>
      <c r="J1110" s="5"/>
      <c r="K1110" s="5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</row>
    <row r="1111" spans="1:110" s="3" customFormat="1" x14ac:dyDescent="0.25">
      <c r="A1111" s="136"/>
      <c r="B1111" s="139" t="s">
        <v>111</v>
      </c>
      <c r="C1111" s="132" t="s">
        <v>20</v>
      </c>
      <c r="D1111" s="132"/>
      <c r="E1111" s="134">
        <f t="shared" si="18"/>
        <v>0</v>
      </c>
      <c r="F1111" s="134"/>
      <c r="G1111" s="135"/>
      <c r="H1111" s="133"/>
      <c r="I1111" s="5"/>
      <c r="J1111" s="5"/>
      <c r="K1111" s="5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</row>
    <row r="1112" spans="1:110" s="3" customFormat="1" x14ac:dyDescent="0.25">
      <c r="A1112" s="136"/>
      <c r="B1112" s="139"/>
      <c r="C1112" s="132" t="s">
        <v>17</v>
      </c>
      <c r="D1112" s="132"/>
      <c r="E1112" s="134">
        <f t="shared" si="18"/>
        <v>0</v>
      </c>
      <c r="F1112" s="134"/>
      <c r="G1112" s="135"/>
      <c r="H1112" s="132"/>
      <c r="I1112" s="5"/>
      <c r="J1112" s="5"/>
      <c r="K1112" s="5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</row>
    <row r="1113" spans="1:110" s="3" customFormat="1" x14ac:dyDescent="0.25">
      <c r="A1113" s="136"/>
      <c r="B1113" s="139" t="s">
        <v>113</v>
      </c>
      <c r="C1113" s="132" t="s">
        <v>20</v>
      </c>
      <c r="D1113" s="132"/>
      <c r="E1113" s="134">
        <f t="shared" si="18"/>
        <v>0</v>
      </c>
      <c r="F1113" s="134"/>
      <c r="G1113" s="135"/>
      <c r="H1113" s="132"/>
      <c r="I1113" s="5"/>
      <c r="J1113" s="5"/>
      <c r="K1113" s="5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</row>
    <row r="1114" spans="1:110" s="3" customFormat="1" x14ac:dyDescent="0.25">
      <c r="A1114" s="136"/>
      <c r="B1114" s="139"/>
      <c r="C1114" s="132" t="s">
        <v>17</v>
      </c>
      <c r="D1114" s="132"/>
      <c r="E1114" s="134">
        <f t="shared" si="18"/>
        <v>0</v>
      </c>
      <c r="F1114" s="134"/>
      <c r="G1114" s="135"/>
      <c r="H1114" s="132"/>
      <c r="I1114" s="5"/>
      <c r="J1114" s="5"/>
      <c r="K1114" s="5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</row>
    <row r="1115" spans="1:110" s="3" customFormat="1" x14ac:dyDescent="0.25">
      <c r="A1115" s="136"/>
      <c r="B1115" s="142" t="s">
        <v>115</v>
      </c>
      <c r="C1115" s="132" t="s">
        <v>116</v>
      </c>
      <c r="D1115" s="132"/>
      <c r="E1115" s="134">
        <f t="shared" si="18"/>
        <v>0.21</v>
      </c>
      <c r="F1115" s="134"/>
      <c r="G1115" s="135">
        <v>0.21</v>
      </c>
      <c r="H1115" s="132"/>
      <c r="I1115" s="5"/>
      <c r="J1115" s="5"/>
      <c r="K1115" s="5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</row>
    <row r="1116" spans="1:110" s="3" customFormat="1" x14ac:dyDescent="0.25">
      <c r="A1116" s="136"/>
      <c r="B1116" s="142"/>
      <c r="C1116" s="132" t="s">
        <v>17</v>
      </c>
      <c r="D1116" s="132"/>
      <c r="E1116" s="134">
        <f t="shared" si="18"/>
        <v>100.548</v>
      </c>
      <c r="F1116" s="134"/>
      <c r="G1116" s="135">
        <v>100.548</v>
      </c>
      <c r="H1116" s="132"/>
      <c r="I1116" s="5"/>
      <c r="J1116" s="5"/>
      <c r="K1116" s="5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</row>
    <row r="1117" spans="1:110" s="3" customFormat="1" x14ac:dyDescent="0.25">
      <c r="A1117" s="136"/>
      <c r="B1117" s="139" t="s">
        <v>118</v>
      </c>
      <c r="C1117" s="132" t="s">
        <v>52</v>
      </c>
      <c r="D1117" s="133"/>
      <c r="E1117" s="134">
        <f t="shared" si="18"/>
        <v>0</v>
      </c>
      <c r="F1117" s="134"/>
      <c r="G1117" s="135"/>
      <c r="H1117" s="133"/>
      <c r="I1117" s="5"/>
      <c r="J1117" s="5"/>
      <c r="K1117" s="5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</row>
    <row r="1118" spans="1:110" s="3" customFormat="1" x14ac:dyDescent="0.25">
      <c r="A1118" s="143"/>
      <c r="B1118" s="139"/>
      <c r="C1118" s="132" t="s">
        <v>17</v>
      </c>
      <c r="D1118" s="133"/>
      <c r="E1118" s="134">
        <f t="shared" si="18"/>
        <v>0</v>
      </c>
      <c r="F1118" s="134"/>
      <c r="G1118" s="135"/>
      <c r="H1118" s="133"/>
      <c r="I1118" s="5"/>
      <c r="J1118" s="5"/>
      <c r="K1118" s="5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</row>
    <row r="1119" spans="1:110" s="3" customFormat="1" x14ac:dyDescent="0.25">
      <c r="A1119" s="130">
        <v>48</v>
      </c>
      <c r="B1119" s="131" t="s">
        <v>164</v>
      </c>
      <c r="C1119" s="132" t="s">
        <v>19</v>
      </c>
      <c r="D1119" s="133"/>
      <c r="E1119" s="135">
        <f t="shared" ref="E1119:E1373" si="19">F1119+G1119</f>
        <v>1</v>
      </c>
      <c r="F1119" s="135">
        <v>1</v>
      </c>
      <c r="G1119" s="135"/>
      <c r="H1119" s="133"/>
      <c r="I1119" s="5"/>
      <c r="J1119" s="5"/>
      <c r="K1119" s="5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</row>
    <row r="1120" spans="1:110" s="3" customFormat="1" x14ac:dyDescent="0.25">
      <c r="A1120" s="136"/>
      <c r="B1120" s="137"/>
      <c r="C1120" s="132" t="s">
        <v>17</v>
      </c>
      <c r="D1120" s="138"/>
      <c r="E1120" s="135">
        <f t="shared" si="19"/>
        <v>118.58199999999999</v>
      </c>
      <c r="F1120" s="135">
        <f>F1122+F1124+F1126+F1128</f>
        <v>118.58199999999999</v>
      </c>
      <c r="G1120" s="135">
        <f>G1122+G1124+G1126+G1128</f>
        <v>0</v>
      </c>
      <c r="H1120" s="138"/>
      <c r="I1120" s="5"/>
      <c r="J1120" s="5"/>
      <c r="K1120" s="5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</row>
    <row r="1121" spans="1:88" s="3" customFormat="1" x14ac:dyDescent="0.25">
      <c r="A1121" s="136"/>
      <c r="B1121" s="139" t="s">
        <v>111</v>
      </c>
      <c r="C1121" s="132" t="s">
        <v>20</v>
      </c>
      <c r="D1121" s="132"/>
      <c r="E1121" s="135">
        <f t="shared" si="19"/>
        <v>6.2E-2</v>
      </c>
      <c r="F1121" s="135">
        <v>6.2E-2</v>
      </c>
      <c r="G1121" s="135"/>
      <c r="H1121" s="132"/>
      <c r="I1121" s="5"/>
      <c r="J1121" s="5"/>
      <c r="K1121" s="5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6"/>
      <c r="CI1121" s="6"/>
      <c r="CJ1121" s="6"/>
    </row>
    <row r="1122" spans="1:88" s="3" customFormat="1" x14ac:dyDescent="0.25">
      <c r="A1122" s="136"/>
      <c r="B1122" s="139"/>
      <c r="C1122" s="132" t="s">
        <v>17</v>
      </c>
      <c r="D1122" s="132"/>
      <c r="E1122" s="135">
        <f t="shared" si="19"/>
        <v>118.58199999999999</v>
      </c>
      <c r="F1122" s="135">
        <v>118.58199999999999</v>
      </c>
      <c r="G1122" s="135"/>
      <c r="H1122" s="132"/>
      <c r="I1122" s="5"/>
      <c r="J1122" s="5"/>
      <c r="K1122" s="5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</row>
    <row r="1123" spans="1:88" s="3" customFormat="1" x14ac:dyDescent="0.25">
      <c r="A1123" s="136"/>
      <c r="B1123" s="139" t="s">
        <v>113</v>
      </c>
      <c r="C1123" s="132" t="s">
        <v>20</v>
      </c>
      <c r="D1123" s="132"/>
      <c r="E1123" s="135">
        <f t="shared" si="19"/>
        <v>0</v>
      </c>
      <c r="F1123" s="135"/>
      <c r="G1123" s="135"/>
      <c r="H1123" s="132"/>
      <c r="I1123" s="5"/>
      <c r="J1123" s="5"/>
      <c r="K1123" s="5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6"/>
      <c r="CI1123" s="6"/>
      <c r="CJ1123" s="6"/>
    </row>
    <row r="1124" spans="1:88" s="3" customFormat="1" x14ac:dyDescent="0.25">
      <c r="A1124" s="136"/>
      <c r="B1124" s="139"/>
      <c r="C1124" s="132" t="s">
        <v>17</v>
      </c>
      <c r="D1124" s="132"/>
      <c r="E1124" s="135">
        <f t="shared" si="19"/>
        <v>0</v>
      </c>
      <c r="F1124" s="135"/>
      <c r="G1124" s="135"/>
      <c r="H1124" s="132"/>
      <c r="I1124" s="5"/>
      <c r="J1124" s="5"/>
      <c r="K1124" s="5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6"/>
      <c r="CI1124" s="6"/>
      <c r="CJ1124" s="6"/>
    </row>
    <row r="1125" spans="1:88" s="3" customFormat="1" x14ac:dyDescent="0.25">
      <c r="A1125" s="136"/>
      <c r="B1125" s="142" t="s">
        <v>115</v>
      </c>
      <c r="C1125" s="132" t="s">
        <v>116</v>
      </c>
      <c r="D1125" s="132"/>
      <c r="E1125" s="135">
        <f t="shared" si="19"/>
        <v>0</v>
      </c>
      <c r="F1125" s="135"/>
      <c r="G1125" s="135"/>
      <c r="H1125" s="132"/>
      <c r="I1125" s="5"/>
      <c r="J1125" s="5"/>
      <c r="K1125" s="5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  <c r="CJ1125" s="6"/>
    </row>
    <row r="1126" spans="1:88" s="3" customFormat="1" x14ac:dyDescent="0.25">
      <c r="A1126" s="136"/>
      <c r="B1126" s="142"/>
      <c r="C1126" s="132" t="s">
        <v>17</v>
      </c>
      <c r="D1126" s="132"/>
      <c r="E1126" s="135">
        <f t="shared" si="19"/>
        <v>0</v>
      </c>
      <c r="F1126" s="135"/>
      <c r="G1126" s="135"/>
      <c r="H1126" s="132"/>
      <c r="I1126" s="5"/>
      <c r="J1126" s="5"/>
      <c r="K1126" s="5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</row>
    <row r="1127" spans="1:88" s="3" customFormat="1" x14ac:dyDescent="0.25">
      <c r="A1127" s="136"/>
      <c r="B1127" s="139" t="s">
        <v>118</v>
      </c>
      <c r="C1127" s="132" t="s">
        <v>52</v>
      </c>
      <c r="D1127" s="133"/>
      <c r="E1127" s="135">
        <f t="shared" si="19"/>
        <v>0</v>
      </c>
      <c r="F1127" s="135"/>
      <c r="G1127" s="135"/>
      <c r="H1127" s="133"/>
      <c r="I1127" s="5"/>
      <c r="J1127" s="5"/>
      <c r="K1127" s="5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6"/>
      <c r="CI1127" s="6"/>
      <c r="CJ1127" s="6"/>
    </row>
    <row r="1128" spans="1:88" s="3" customFormat="1" x14ac:dyDescent="0.25">
      <c r="A1128" s="143"/>
      <c r="B1128" s="139"/>
      <c r="C1128" s="132" t="s">
        <v>17</v>
      </c>
      <c r="D1128" s="133"/>
      <c r="E1128" s="135">
        <f t="shared" si="19"/>
        <v>0</v>
      </c>
      <c r="F1128" s="135"/>
      <c r="G1128" s="135"/>
      <c r="H1128" s="133"/>
      <c r="I1128" s="5"/>
      <c r="J1128" s="5"/>
      <c r="K1128" s="5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6"/>
      <c r="CI1128" s="6"/>
      <c r="CJ1128" s="6"/>
    </row>
    <row r="1129" spans="1:88" s="3" customFormat="1" x14ac:dyDescent="0.25">
      <c r="A1129" s="130">
        <v>49</v>
      </c>
      <c r="B1129" s="131" t="s">
        <v>165</v>
      </c>
      <c r="C1129" s="132" t="s">
        <v>19</v>
      </c>
      <c r="D1129" s="133"/>
      <c r="E1129" s="135">
        <f t="shared" si="19"/>
        <v>1</v>
      </c>
      <c r="F1129" s="135">
        <v>1</v>
      </c>
      <c r="G1129" s="135"/>
      <c r="H1129" s="133"/>
      <c r="I1129" s="5"/>
      <c r="J1129" s="5"/>
      <c r="K1129" s="5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  <c r="CJ1129" s="6"/>
    </row>
    <row r="1130" spans="1:88" s="3" customFormat="1" x14ac:dyDescent="0.25">
      <c r="A1130" s="136"/>
      <c r="B1130" s="137"/>
      <c r="C1130" s="132" t="s">
        <v>17</v>
      </c>
      <c r="D1130" s="138"/>
      <c r="E1130" s="135">
        <f t="shared" si="19"/>
        <v>31.347000000000001</v>
      </c>
      <c r="F1130" s="135">
        <f>F1132+F1134+F1136+F1138</f>
        <v>31.347000000000001</v>
      </c>
      <c r="G1130" s="135">
        <f>G1132+G1134+G1136+G1138</f>
        <v>0</v>
      </c>
      <c r="H1130" s="138"/>
      <c r="I1130" s="5"/>
      <c r="J1130" s="5"/>
      <c r="K1130" s="5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</row>
    <row r="1131" spans="1:88" s="3" customFormat="1" x14ac:dyDescent="0.25">
      <c r="A1131" s="136"/>
      <c r="B1131" s="139" t="s">
        <v>111</v>
      </c>
      <c r="C1131" s="132" t="s">
        <v>20</v>
      </c>
      <c r="D1131" s="132"/>
      <c r="E1131" s="135">
        <f t="shared" si="19"/>
        <v>0.14399999999999999</v>
      </c>
      <c r="F1131" s="135">
        <v>0.14399999999999999</v>
      </c>
      <c r="G1131" s="135"/>
      <c r="H1131" s="132"/>
      <c r="I1131" s="5"/>
      <c r="J1131" s="5"/>
      <c r="K1131" s="5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6"/>
      <c r="CI1131" s="6"/>
      <c r="CJ1131" s="6"/>
    </row>
    <row r="1132" spans="1:88" s="3" customFormat="1" x14ac:dyDescent="0.25">
      <c r="A1132" s="136"/>
      <c r="B1132" s="139"/>
      <c r="C1132" s="132" t="s">
        <v>17</v>
      </c>
      <c r="D1132" s="132"/>
      <c r="E1132" s="135">
        <f t="shared" si="19"/>
        <v>31.347000000000001</v>
      </c>
      <c r="F1132" s="135">
        <v>31.347000000000001</v>
      </c>
      <c r="G1132" s="135"/>
      <c r="H1132" s="132"/>
      <c r="I1132" s="5"/>
      <c r="J1132" s="5"/>
      <c r="K1132" s="5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  <c r="CE1132" s="6"/>
      <c r="CF1132" s="6"/>
      <c r="CG1132" s="6"/>
      <c r="CH1132" s="6"/>
      <c r="CI1132" s="6"/>
      <c r="CJ1132" s="6"/>
    </row>
    <row r="1133" spans="1:88" s="3" customFormat="1" x14ac:dyDescent="0.25">
      <c r="A1133" s="136"/>
      <c r="B1133" s="139" t="s">
        <v>113</v>
      </c>
      <c r="C1133" s="132" t="s">
        <v>20</v>
      </c>
      <c r="D1133" s="132"/>
      <c r="E1133" s="135">
        <f t="shared" si="19"/>
        <v>0</v>
      </c>
      <c r="F1133" s="135"/>
      <c r="G1133" s="135"/>
      <c r="H1133" s="132"/>
      <c r="I1133" s="5"/>
      <c r="J1133" s="5"/>
      <c r="K1133" s="5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  <c r="CE1133" s="6"/>
      <c r="CF1133" s="6"/>
      <c r="CG1133" s="6"/>
      <c r="CH1133" s="6"/>
      <c r="CI1133" s="6"/>
      <c r="CJ1133" s="6"/>
    </row>
    <row r="1134" spans="1:88" s="3" customFormat="1" x14ac:dyDescent="0.25">
      <c r="A1134" s="136"/>
      <c r="B1134" s="139"/>
      <c r="C1134" s="132" t="s">
        <v>17</v>
      </c>
      <c r="D1134" s="132"/>
      <c r="E1134" s="135">
        <f t="shared" si="19"/>
        <v>0</v>
      </c>
      <c r="F1134" s="135"/>
      <c r="G1134" s="135"/>
      <c r="H1134" s="132"/>
      <c r="I1134" s="5"/>
      <c r="J1134" s="5"/>
      <c r="K1134" s="5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  <c r="CE1134" s="6"/>
      <c r="CF1134" s="6"/>
      <c r="CG1134" s="6"/>
      <c r="CH1134" s="6"/>
      <c r="CI1134" s="6"/>
      <c r="CJ1134" s="6"/>
    </row>
    <row r="1135" spans="1:88" s="3" customFormat="1" x14ac:dyDescent="0.25">
      <c r="A1135" s="136"/>
      <c r="B1135" s="142" t="s">
        <v>115</v>
      </c>
      <c r="C1135" s="132" t="s">
        <v>116</v>
      </c>
      <c r="D1135" s="132"/>
      <c r="E1135" s="135">
        <f t="shared" si="19"/>
        <v>0</v>
      </c>
      <c r="F1135" s="135"/>
      <c r="G1135" s="135"/>
      <c r="H1135" s="132"/>
      <c r="I1135" s="5"/>
      <c r="J1135" s="5"/>
      <c r="K1135" s="5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  <c r="CE1135" s="6"/>
      <c r="CF1135" s="6"/>
      <c r="CG1135" s="6"/>
      <c r="CH1135" s="6"/>
      <c r="CI1135" s="6"/>
      <c r="CJ1135" s="6"/>
    </row>
    <row r="1136" spans="1:88" s="3" customFormat="1" x14ac:dyDescent="0.25">
      <c r="A1136" s="136"/>
      <c r="B1136" s="142"/>
      <c r="C1136" s="132" t="s">
        <v>17</v>
      </c>
      <c r="D1136" s="132"/>
      <c r="E1136" s="135">
        <f t="shared" si="19"/>
        <v>0</v>
      </c>
      <c r="F1136" s="135"/>
      <c r="G1136" s="135"/>
      <c r="H1136" s="132"/>
      <c r="I1136" s="5"/>
      <c r="J1136" s="5"/>
      <c r="K1136" s="5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  <c r="CE1136" s="6"/>
      <c r="CF1136" s="6"/>
      <c r="CG1136" s="6"/>
      <c r="CH1136" s="6"/>
      <c r="CI1136" s="6"/>
      <c r="CJ1136" s="6"/>
    </row>
    <row r="1137" spans="1:110" s="3" customFormat="1" x14ac:dyDescent="0.25">
      <c r="A1137" s="136"/>
      <c r="B1137" s="139" t="s">
        <v>118</v>
      </c>
      <c r="C1137" s="132" t="s">
        <v>52</v>
      </c>
      <c r="D1137" s="133"/>
      <c r="E1137" s="135">
        <f t="shared" si="19"/>
        <v>0</v>
      </c>
      <c r="F1137" s="135"/>
      <c r="G1137" s="135"/>
      <c r="H1137" s="133"/>
      <c r="I1137" s="5"/>
      <c r="J1137" s="5"/>
      <c r="K1137" s="5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6"/>
      <c r="CI1137" s="6"/>
      <c r="CJ1137" s="6"/>
    </row>
    <row r="1138" spans="1:110" s="3" customFormat="1" x14ac:dyDescent="0.25">
      <c r="A1138" s="143"/>
      <c r="B1138" s="139"/>
      <c r="C1138" s="132" t="s">
        <v>17</v>
      </c>
      <c r="D1138" s="133"/>
      <c r="E1138" s="135">
        <f t="shared" si="19"/>
        <v>0</v>
      </c>
      <c r="F1138" s="135"/>
      <c r="G1138" s="135"/>
      <c r="H1138" s="133"/>
      <c r="I1138" s="5"/>
      <c r="J1138" s="5"/>
      <c r="K1138" s="5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  <c r="CE1138" s="6"/>
      <c r="CF1138" s="6"/>
      <c r="CG1138" s="6"/>
      <c r="CH1138" s="6"/>
      <c r="CI1138" s="6"/>
      <c r="CJ1138" s="6"/>
    </row>
    <row r="1139" spans="1:110" s="3" customFormat="1" x14ac:dyDescent="0.25">
      <c r="A1139" s="130">
        <v>50</v>
      </c>
      <c r="B1139" s="131" t="s">
        <v>166</v>
      </c>
      <c r="C1139" s="132" t="s">
        <v>19</v>
      </c>
      <c r="D1139" s="133"/>
      <c r="E1139" s="135">
        <f t="shared" si="19"/>
        <v>1</v>
      </c>
      <c r="F1139" s="135">
        <v>1</v>
      </c>
      <c r="G1139" s="135"/>
      <c r="H1139" s="133"/>
      <c r="I1139" s="5"/>
      <c r="J1139" s="5"/>
      <c r="K1139" s="5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  <c r="CE1139" s="6"/>
      <c r="CF1139" s="6"/>
      <c r="CG1139" s="6"/>
      <c r="CH1139" s="6"/>
      <c r="CI1139" s="6"/>
      <c r="CJ1139" s="6"/>
    </row>
    <row r="1140" spans="1:110" s="3" customFormat="1" x14ac:dyDescent="0.25">
      <c r="A1140" s="136"/>
      <c r="B1140" s="137"/>
      <c r="C1140" s="132" t="s">
        <v>17</v>
      </c>
      <c r="D1140" s="138"/>
      <c r="E1140" s="135">
        <f t="shared" si="19"/>
        <v>72.039000000000001</v>
      </c>
      <c r="F1140" s="135">
        <f>F1142+F1144+F1146+F1148</f>
        <v>72.039000000000001</v>
      </c>
      <c r="G1140" s="135">
        <f>G1142+G1144+G1146+G1148</f>
        <v>0</v>
      </c>
      <c r="H1140" s="138"/>
      <c r="I1140" s="5"/>
      <c r="J1140" s="5"/>
      <c r="K1140" s="5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  <c r="CJ1140" s="6"/>
    </row>
    <row r="1141" spans="1:110" s="3" customFormat="1" x14ac:dyDescent="0.25">
      <c r="A1141" s="136"/>
      <c r="B1141" s="139" t="s">
        <v>111</v>
      </c>
      <c r="C1141" s="132" t="s">
        <v>20</v>
      </c>
      <c r="D1141" s="132"/>
      <c r="E1141" s="135">
        <f t="shared" si="19"/>
        <v>0.17399999999999999</v>
      </c>
      <c r="F1141" s="135">
        <v>0.17399999999999999</v>
      </c>
      <c r="G1141" s="135"/>
      <c r="H1141" s="132"/>
      <c r="I1141" s="5"/>
      <c r="J1141" s="5"/>
      <c r="K1141" s="5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  <c r="CJ1141" s="6"/>
    </row>
    <row r="1142" spans="1:110" s="3" customFormat="1" x14ac:dyDescent="0.25">
      <c r="A1142" s="136"/>
      <c r="B1142" s="139"/>
      <c r="C1142" s="132" t="s">
        <v>17</v>
      </c>
      <c r="D1142" s="132"/>
      <c r="E1142" s="135">
        <f t="shared" si="19"/>
        <v>72.039000000000001</v>
      </c>
      <c r="F1142" s="135">
        <v>72.039000000000001</v>
      </c>
      <c r="G1142" s="135"/>
      <c r="H1142" s="132"/>
      <c r="I1142" s="5"/>
      <c r="J1142" s="5"/>
      <c r="K1142" s="5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  <c r="CE1142" s="6"/>
      <c r="CF1142" s="6"/>
      <c r="CG1142" s="6"/>
      <c r="CH1142" s="6"/>
      <c r="CI1142" s="6"/>
      <c r="CJ1142" s="6"/>
    </row>
    <row r="1143" spans="1:110" s="3" customFormat="1" x14ac:dyDescent="0.25">
      <c r="A1143" s="136"/>
      <c r="B1143" s="139" t="s">
        <v>113</v>
      </c>
      <c r="C1143" s="132" t="s">
        <v>20</v>
      </c>
      <c r="D1143" s="132"/>
      <c r="E1143" s="135">
        <f t="shared" si="19"/>
        <v>0</v>
      </c>
      <c r="F1143" s="135"/>
      <c r="G1143" s="135"/>
      <c r="H1143" s="132"/>
      <c r="I1143" s="5"/>
      <c r="J1143" s="5"/>
      <c r="K1143" s="5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  <c r="CE1143" s="6"/>
      <c r="CF1143" s="6"/>
      <c r="CG1143" s="6"/>
      <c r="CH1143" s="6"/>
      <c r="CI1143" s="6"/>
      <c r="CJ1143" s="6"/>
    </row>
    <row r="1144" spans="1:110" s="3" customFormat="1" x14ac:dyDescent="0.25">
      <c r="A1144" s="136"/>
      <c r="B1144" s="139"/>
      <c r="C1144" s="132" t="s">
        <v>17</v>
      </c>
      <c r="D1144" s="132"/>
      <c r="E1144" s="135">
        <f t="shared" si="19"/>
        <v>0</v>
      </c>
      <c r="F1144" s="135"/>
      <c r="G1144" s="135"/>
      <c r="H1144" s="132"/>
      <c r="I1144" s="5"/>
      <c r="J1144" s="5"/>
      <c r="K1144" s="5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  <c r="CE1144" s="6"/>
      <c r="CF1144" s="6"/>
      <c r="CG1144" s="6"/>
      <c r="CH1144" s="6"/>
      <c r="CI1144" s="6"/>
      <c r="CJ1144" s="6"/>
    </row>
    <row r="1145" spans="1:110" s="3" customFormat="1" x14ac:dyDescent="0.25">
      <c r="A1145" s="136"/>
      <c r="B1145" s="142" t="s">
        <v>115</v>
      </c>
      <c r="C1145" s="132" t="s">
        <v>116</v>
      </c>
      <c r="D1145" s="132"/>
      <c r="E1145" s="135">
        <f t="shared" si="19"/>
        <v>0</v>
      </c>
      <c r="F1145" s="135"/>
      <c r="G1145" s="135"/>
      <c r="H1145" s="132"/>
      <c r="I1145" s="5"/>
      <c r="J1145" s="5"/>
      <c r="K1145" s="5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/>
      <c r="CC1145" s="6"/>
      <c r="CD1145" s="6"/>
      <c r="CE1145" s="6"/>
      <c r="CF1145" s="6"/>
      <c r="CG1145" s="6"/>
      <c r="CH1145" s="6"/>
      <c r="CI1145" s="6"/>
      <c r="CJ1145" s="6"/>
    </row>
    <row r="1146" spans="1:110" s="3" customFormat="1" x14ac:dyDescent="0.25">
      <c r="A1146" s="136"/>
      <c r="B1146" s="142"/>
      <c r="C1146" s="132" t="s">
        <v>17</v>
      </c>
      <c r="D1146" s="132"/>
      <c r="E1146" s="135">
        <f t="shared" si="19"/>
        <v>0</v>
      </c>
      <c r="F1146" s="135"/>
      <c r="G1146" s="135"/>
      <c r="H1146" s="132"/>
      <c r="I1146" s="5"/>
      <c r="J1146" s="5"/>
      <c r="K1146" s="5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/>
      <c r="CC1146" s="6"/>
      <c r="CD1146" s="6"/>
      <c r="CE1146" s="6"/>
      <c r="CF1146" s="6"/>
      <c r="CG1146" s="6"/>
      <c r="CH1146" s="6"/>
      <c r="CI1146" s="6"/>
      <c r="CJ1146" s="6"/>
    </row>
    <row r="1147" spans="1:110" s="3" customFormat="1" x14ac:dyDescent="0.25">
      <c r="A1147" s="136"/>
      <c r="B1147" s="139" t="s">
        <v>118</v>
      </c>
      <c r="C1147" s="132" t="s">
        <v>52</v>
      </c>
      <c r="D1147" s="133"/>
      <c r="E1147" s="135">
        <f t="shared" si="19"/>
        <v>0</v>
      </c>
      <c r="F1147" s="135"/>
      <c r="G1147" s="135"/>
      <c r="H1147" s="133"/>
      <c r="I1147" s="5"/>
      <c r="J1147" s="5"/>
      <c r="K1147" s="5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/>
      <c r="CC1147" s="6"/>
      <c r="CD1147" s="6"/>
      <c r="CE1147" s="6"/>
      <c r="CF1147" s="6"/>
      <c r="CG1147" s="6"/>
      <c r="CH1147" s="6"/>
      <c r="CI1147" s="6"/>
      <c r="CJ1147" s="6"/>
    </row>
    <row r="1148" spans="1:110" s="3" customFormat="1" x14ac:dyDescent="0.25">
      <c r="A1148" s="143"/>
      <c r="B1148" s="139"/>
      <c r="C1148" s="132" t="s">
        <v>17</v>
      </c>
      <c r="D1148" s="133"/>
      <c r="E1148" s="135">
        <f t="shared" si="19"/>
        <v>0</v>
      </c>
      <c r="F1148" s="135"/>
      <c r="G1148" s="135"/>
      <c r="H1148" s="133"/>
      <c r="I1148" s="5"/>
      <c r="J1148" s="5"/>
      <c r="K1148" s="5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/>
      <c r="CC1148" s="6"/>
      <c r="CD1148" s="6"/>
      <c r="CE1148" s="6"/>
      <c r="CF1148" s="6"/>
      <c r="CG1148" s="6"/>
      <c r="CH1148" s="6"/>
      <c r="CI1148" s="6"/>
      <c r="CJ1148" s="6"/>
    </row>
    <row r="1149" spans="1:110" s="5" customFormat="1" x14ac:dyDescent="0.25">
      <c r="A1149" s="130">
        <v>51</v>
      </c>
      <c r="B1149" s="131" t="s">
        <v>167</v>
      </c>
      <c r="C1149" s="132"/>
      <c r="D1149" s="133"/>
      <c r="E1149" s="134">
        <f t="shared" si="19"/>
        <v>1</v>
      </c>
      <c r="F1149" s="134">
        <v>1</v>
      </c>
      <c r="G1149" s="135"/>
      <c r="H1149" s="133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/>
      <c r="CC1149" s="6"/>
      <c r="CD1149" s="6"/>
      <c r="CE1149" s="6"/>
      <c r="CF1149" s="6"/>
      <c r="CG1149" s="6"/>
      <c r="CH1149" s="6"/>
      <c r="CI1149" s="6"/>
      <c r="CJ1149" s="6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</row>
    <row r="1150" spans="1:110" s="5" customFormat="1" x14ac:dyDescent="0.25">
      <c r="A1150" s="136"/>
      <c r="B1150" s="137"/>
      <c r="C1150" s="132" t="s">
        <v>17</v>
      </c>
      <c r="D1150" s="138"/>
      <c r="E1150" s="134">
        <f t="shared" si="19"/>
        <v>153.73600000000002</v>
      </c>
      <c r="F1150" s="134">
        <f>F1152+F1154+F1156+F1158</f>
        <v>153.73600000000002</v>
      </c>
      <c r="G1150" s="135">
        <f>G1152+G1154+G1156+G1158</f>
        <v>0</v>
      </c>
      <c r="H1150" s="138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/>
      <c r="CC1150" s="6"/>
      <c r="CD1150" s="6"/>
      <c r="CE1150" s="6"/>
      <c r="CF1150" s="6"/>
      <c r="CG1150" s="6"/>
      <c r="CH1150" s="6"/>
      <c r="CI1150" s="6"/>
      <c r="CJ1150" s="6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</row>
    <row r="1151" spans="1:110" s="5" customFormat="1" x14ac:dyDescent="0.25">
      <c r="A1151" s="136"/>
      <c r="B1151" s="139" t="s">
        <v>111</v>
      </c>
      <c r="C1151" s="132" t="s">
        <v>20</v>
      </c>
      <c r="D1151" s="132"/>
      <c r="E1151" s="134">
        <f t="shared" si="19"/>
        <v>0.1515</v>
      </c>
      <c r="F1151" s="134">
        <f>0.0015+0.15</f>
        <v>0.1515</v>
      </c>
      <c r="G1151" s="135"/>
      <c r="H1151" s="132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/>
      <c r="CC1151" s="6"/>
      <c r="CD1151" s="6"/>
      <c r="CE1151" s="6"/>
      <c r="CF1151" s="6"/>
      <c r="CG1151" s="6"/>
      <c r="CH1151" s="6"/>
      <c r="CI1151" s="6"/>
      <c r="CJ1151" s="6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</row>
    <row r="1152" spans="1:110" s="5" customFormat="1" x14ac:dyDescent="0.25">
      <c r="A1152" s="136"/>
      <c r="B1152" s="139"/>
      <c r="C1152" s="132" t="s">
        <v>17</v>
      </c>
      <c r="D1152" s="132"/>
      <c r="E1152" s="134">
        <f t="shared" si="19"/>
        <v>153.73600000000002</v>
      </c>
      <c r="F1152" s="134">
        <f>7.615+146.121</f>
        <v>153.73600000000002</v>
      </c>
      <c r="G1152" s="135"/>
      <c r="H1152" s="132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/>
      <c r="CC1152" s="6"/>
      <c r="CD1152" s="6"/>
      <c r="CE1152" s="6"/>
      <c r="CF1152" s="6"/>
      <c r="CG1152" s="6"/>
      <c r="CH1152" s="6"/>
      <c r="CI1152" s="6"/>
      <c r="CJ1152" s="6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</row>
    <row r="1153" spans="1:110" s="5" customFormat="1" x14ac:dyDescent="0.25">
      <c r="A1153" s="136"/>
      <c r="B1153" s="139" t="s">
        <v>113</v>
      </c>
      <c r="C1153" s="132" t="s">
        <v>20</v>
      </c>
      <c r="D1153" s="132"/>
      <c r="E1153" s="134">
        <f t="shared" si="19"/>
        <v>0</v>
      </c>
      <c r="F1153" s="134"/>
      <c r="G1153" s="135"/>
      <c r="H1153" s="132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/>
      <c r="CC1153" s="6"/>
      <c r="CD1153" s="6"/>
      <c r="CE1153" s="6"/>
      <c r="CF1153" s="6"/>
      <c r="CG1153" s="6"/>
      <c r="CH1153" s="6"/>
      <c r="CI1153" s="6"/>
      <c r="CJ1153" s="6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</row>
    <row r="1154" spans="1:110" s="5" customFormat="1" x14ac:dyDescent="0.25">
      <c r="A1154" s="136"/>
      <c r="B1154" s="139"/>
      <c r="C1154" s="132" t="s">
        <v>17</v>
      </c>
      <c r="D1154" s="132"/>
      <c r="E1154" s="134">
        <f t="shared" si="19"/>
        <v>0</v>
      </c>
      <c r="F1154" s="134"/>
      <c r="G1154" s="135"/>
      <c r="H1154" s="132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  <c r="CE1154" s="6"/>
      <c r="CF1154" s="6"/>
      <c r="CG1154" s="6"/>
      <c r="CH1154" s="6"/>
      <c r="CI1154" s="6"/>
      <c r="CJ1154" s="6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</row>
    <row r="1155" spans="1:110" s="5" customFormat="1" x14ac:dyDescent="0.25">
      <c r="A1155" s="136"/>
      <c r="B1155" s="142" t="s">
        <v>115</v>
      </c>
      <c r="C1155" s="132" t="s">
        <v>116</v>
      </c>
      <c r="D1155" s="132"/>
      <c r="E1155" s="134">
        <f t="shared" si="19"/>
        <v>0</v>
      </c>
      <c r="F1155" s="134"/>
      <c r="G1155" s="135"/>
      <c r="H1155" s="132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/>
      <c r="CC1155" s="6"/>
      <c r="CD1155" s="6"/>
      <c r="CE1155" s="6"/>
      <c r="CF1155" s="6"/>
      <c r="CG1155" s="6"/>
      <c r="CH1155" s="6"/>
      <c r="CI1155" s="6"/>
      <c r="CJ1155" s="6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</row>
    <row r="1156" spans="1:110" s="5" customFormat="1" x14ac:dyDescent="0.25">
      <c r="A1156" s="136"/>
      <c r="B1156" s="142"/>
      <c r="C1156" s="132" t="s">
        <v>17</v>
      </c>
      <c r="D1156" s="132"/>
      <c r="E1156" s="134">
        <f t="shared" si="19"/>
        <v>0</v>
      </c>
      <c r="F1156" s="134"/>
      <c r="G1156" s="135"/>
      <c r="H1156" s="132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  <c r="CE1156" s="6"/>
      <c r="CF1156" s="6"/>
      <c r="CG1156" s="6"/>
      <c r="CH1156" s="6"/>
      <c r="CI1156" s="6"/>
      <c r="CJ1156" s="6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</row>
    <row r="1157" spans="1:110" s="5" customFormat="1" x14ac:dyDescent="0.25">
      <c r="A1157" s="136"/>
      <c r="B1157" s="139" t="s">
        <v>118</v>
      </c>
      <c r="C1157" s="132" t="s">
        <v>52</v>
      </c>
      <c r="D1157" s="133"/>
      <c r="E1157" s="134">
        <f t="shared" si="19"/>
        <v>0</v>
      </c>
      <c r="F1157" s="134"/>
      <c r="G1157" s="135"/>
      <c r="H1157" s="133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/>
      <c r="CC1157" s="6"/>
      <c r="CD1157" s="6"/>
      <c r="CE1157" s="6"/>
      <c r="CF1157" s="6"/>
      <c r="CG1157" s="6"/>
      <c r="CH1157" s="6"/>
      <c r="CI1157" s="6"/>
      <c r="CJ1157" s="6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</row>
    <row r="1158" spans="1:110" s="5" customFormat="1" x14ac:dyDescent="0.25">
      <c r="A1158" s="143"/>
      <c r="B1158" s="139"/>
      <c r="C1158" s="132" t="s">
        <v>17</v>
      </c>
      <c r="D1158" s="133"/>
      <c r="E1158" s="134">
        <f t="shared" si="19"/>
        <v>0</v>
      </c>
      <c r="F1158" s="134"/>
      <c r="G1158" s="135"/>
      <c r="H1158" s="133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/>
      <c r="CC1158" s="6"/>
      <c r="CD1158" s="6"/>
      <c r="CE1158" s="6"/>
      <c r="CF1158" s="6"/>
      <c r="CG1158" s="6"/>
      <c r="CH1158" s="6"/>
      <c r="CI1158" s="6"/>
      <c r="CJ1158" s="6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</row>
    <row r="1159" spans="1:110" s="3" customFormat="1" x14ac:dyDescent="0.25">
      <c r="A1159" s="130">
        <v>52</v>
      </c>
      <c r="B1159" s="131" t="s">
        <v>168</v>
      </c>
      <c r="C1159" s="132" t="s">
        <v>19</v>
      </c>
      <c r="D1159" s="133"/>
      <c r="E1159" s="135">
        <f t="shared" si="19"/>
        <v>1</v>
      </c>
      <c r="F1159" s="135">
        <v>1</v>
      </c>
      <c r="G1159" s="135"/>
      <c r="H1159" s="133"/>
      <c r="I1159" s="5"/>
      <c r="J1159" s="5"/>
      <c r="K1159" s="5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/>
      <c r="CC1159" s="6"/>
      <c r="CD1159" s="6"/>
      <c r="CE1159" s="6"/>
      <c r="CF1159" s="6"/>
      <c r="CG1159" s="6"/>
      <c r="CH1159" s="6"/>
      <c r="CI1159" s="6"/>
      <c r="CJ1159" s="6"/>
    </row>
    <row r="1160" spans="1:110" s="3" customFormat="1" x14ac:dyDescent="0.25">
      <c r="A1160" s="136"/>
      <c r="B1160" s="137"/>
      <c r="C1160" s="132" t="s">
        <v>17</v>
      </c>
      <c r="D1160" s="138"/>
      <c r="E1160" s="135">
        <f t="shared" si="19"/>
        <v>126.166</v>
      </c>
      <c r="F1160" s="135">
        <f>F1162+F1164+F1166+F1168</f>
        <v>126.166</v>
      </c>
      <c r="G1160" s="135">
        <f>G1162+G1164+G1166+G1168</f>
        <v>0</v>
      </c>
      <c r="H1160" s="138"/>
      <c r="I1160" s="5"/>
      <c r="J1160" s="5"/>
      <c r="K1160" s="5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/>
      <c r="CC1160" s="6"/>
      <c r="CD1160" s="6"/>
      <c r="CE1160" s="6"/>
      <c r="CF1160" s="6"/>
      <c r="CG1160" s="6"/>
      <c r="CH1160" s="6"/>
      <c r="CI1160" s="6"/>
      <c r="CJ1160" s="6"/>
    </row>
    <row r="1161" spans="1:110" s="3" customFormat="1" x14ac:dyDescent="0.25">
      <c r="A1161" s="136"/>
      <c r="B1161" s="139" t="s">
        <v>111</v>
      </c>
      <c r="C1161" s="132" t="s">
        <v>20</v>
      </c>
      <c r="D1161" s="132"/>
      <c r="E1161" s="135">
        <f t="shared" si="19"/>
        <v>6.4000000000000001E-2</v>
      </c>
      <c r="F1161" s="135">
        <f>0.014+0.05</f>
        <v>6.4000000000000001E-2</v>
      </c>
      <c r="G1161" s="135"/>
      <c r="H1161" s="132"/>
      <c r="I1161" s="5"/>
      <c r="J1161" s="5"/>
      <c r="K1161" s="5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/>
      <c r="CC1161" s="6"/>
      <c r="CD1161" s="6"/>
      <c r="CE1161" s="6"/>
      <c r="CF1161" s="6"/>
      <c r="CG1161" s="6"/>
      <c r="CH1161" s="6"/>
      <c r="CI1161" s="6"/>
      <c r="CJ1161" s="6"/>
    </row>
    <row r="1162" spans="1:110" s="3" customFormat="1" x14ac:dyDescent="0.25">
      <c r="A1162" s="136"/>
      <c r="B1162" s="139"/>
      <c r="C1162" s="132" t="s">
        <v>17</v>
      </c>
      <c r="D1162" s="132"/>
      <c r="E1162" s="135">
        <f t="shared" si="19"/>
        <v>126.166</v>
      </c>
      <c r="F1162" s="135">
        <f>21.439+104.727</f>
        <v>126.166</v>
      </c>
      <c r="G1162" s="135"/>
      <c r="H1162" s="132"/>
      <c r="I1162" s="5"/>
      <c r="J1162" s="5"/>
      <c r="K1162" s="5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/>
      <c r="CC1162" s="6"/>
      <c r="CD1162" s="6"/>
      <c r="CE1162" s="6"/>
      <c r="CF1162" s="6"/>
      <c r="CG1162" s="6"/>
      <c r="CH1162" s="6"/>
      <c r="CI1162" s="6"/>
      <c r="CJ1162" s="6"/>
    </row>
    <row r="1163" spans="1:110" s="3" customFormat="1" x14ac:dyDescent="0.25">
      <c r="A1163" s="136"/>
      <c r="B1163" s="139" t="s">
        <v>113</v>
      </c>
      <c r="C1163" s="132" t="s">
        <v>20</v>
      </c>
      <c r="D1163" s="132"/>
      <c r="E1163" s="135">
        <f t="shared" si="19"/>
        <v>0</v>
      </c>
      <c r="F1163" s="135"/>
      <c r="G1163" s="135"/>
      <c r="H1163" s="132"/>
      <c r="I1163" s="5"/>
      <c r="J1163" s="5"/>
      <c r="K1163" s="5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  <c r="CD1163" s="6"/>
      <c r="CE1163" s="6"/>
      <c r="CF1163" s="6"/>
      <c r="CG1163" s="6"/>
      <c r="CH1163" s="6"/>
      <c r="CI1163" s="6"/>
      <c r="CJ1163" s="6"/>
    </row>
    <row r="1164" spans="1:110" s="3" customFormat="1" x14ac:dyDescent="0.25">
      <c r="A1164" s="136"/>
      <c r="B1164" s="139"/>
      <c r="C1164" s="132" t="s">
        <v>17</v>
      </c>
      <c r="D1164" s="132"/>
      <c r="E1164" s="135">
        <f t="shared" si="19"/>
        <v>0</v>
      </c>
      <c r="F1164" s="135"/>
      <c r="G1164" s="135"/>
      <c r="H1164" s="132"/>
      <c r="I1164" s="5"/>
      <c r="J1164" s="5"/>
      <c r="K1164" s="5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  <c r="CD1164" s="6"/>
      <c r="CE1164" s="6"/>
      <c r="CF1164" s="6"/>
      <c r="CG1164" s="6"/>
      <c r="CH1164" s="6"/>
      <c r="CI1164" s="6"/>
      <c r="CJ1164" s="6"/>
    </row>
    <row r="1165" spans="1:110" s="3" customFormat="1" x14ac:dyDescent="0.25">
      <c r="A1165" s="136"/>
      <c r="B1165" s="142" t="s">
        <v>115</v>
      </c>
      <c r="C1165" s="132" t="s">
        <v>116</v>
      </c>
      <c r="D1165" s="132"/>
      <c r="E1165" s="135">
        <f t="shared" si="19"/>
        <v>0</v>
      </c>
      <c r="F1165" s="135"/>
      <c r="G1165" s="135"/>
      <c r="H1165" s="132"/>
      <c r="I1165" s="5"/>
      <c r="J1165" s="5"/>
      <c r="K1165" s="5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  <c r="CD1165" s="6"/>
      <c r="CE1165" s="6"/>
      <c r="CF1165" s="6"/>
      <c r="CG1165" s="6"/>
      <c r="CH1165" s="6"/>
      <c r="CI1165" s="6"/>
      <c r="CJ1165" s="6"/>
    </row>
    <row r="1166" spans="1:110" s="3" customFormat="1" x14ac:dyDescent="0.25">
      <c r="A1166" s="136"/>
      <c r="B1166" s="142"/>
      <c r="C1166" s="132" t="s">
        <v>17</v>
      </c>
      <c r="D1166" s="132"/>
      <c r="E1166" s="135">
        <f t="shared" si="19"/>
        <v>0</v>
      </c>
      <c r="F1166" s="135"/>
      <c r="G1166" s="135"/>
      <c r="H1166" s="132"/>
      <c r="I1166" s="5"/>
      <c r="J1166" s="5"/>
      <c r="K1166" s="5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  <c r="CD1166" s="6"/>
      <c r="CE1166" s="6"/>
      <c r="CF1166" s="6"/>
      <c r="CG1166" s="6"/>
      <c r="CH1166" s="6"/>
      <c r="CI1166" s="6"/>
      <c r="CJ1166" s="6"/>
    </row>
    <row r="1167" spans="1:110" s="3" customFormat="1" x14ac:dyDescent="0.25">
      <c r="A1167" s="136"/>
      <c r="B1167" s="139" t="s">
        <v>118</v>
      </c>
      <c r="C1167" s="132" t="s">
        <v>52</v>
      </c>
      <c r="D1167" s="133"/>
      <c r="E1167" s="135">
        <f t="shared" si="19"/>
        <v>0</v>
      </c>
      <c r="F1167" s="135"/>
      <c r="G1167" s="135"/>
      <c r="H1167" s="133"/>
      <c r="I1167" s="5"/>
      <c r="J1167" s="5"/>
      <c r="K1167" s="5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  <c r="CD1167" s="6"/>
      <c r="CE1167" s="6"/>
      <c r="CF1167" s="6"/>
      <c r="CG1167" s="6"/>
      <c r="CH1167" s="6"/>
      <c r="CI1167" s="6"/>
      <c r="CJ1167" s="6"/>
    </row>
    <row r="1168" spans="1:110" s="3" customFormat="1" x14ac:dyDescent="0.25">
      <c r="A1168" s="143"/>
      <c r="B1168" s="139"/>
      <c r="C1168" s="132" t="s">
        <v>17</v>
      </c>
      <c r="D1168" s="133"/>
      <c r="E1168" s="135">
        <f t="shared" si="19"/>
        <v>0</v>
      </c>
      <c r="F1168" s="135"/>
      <c r="G1168" s="135"/>
      <c r="H1168" s="133"/>
      <c r="I1168" s="5"/>
      <c r="J1168" s="5"/>
      <c r="K1168" s="5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  <c r="CD1168" s="6"/>
      <c r="CE1168" s="6"/>
      <c r="CF1168" s="6"/>
      <c r="CG1168" s="6"/>
      <c r="CH1168" s="6"/>
      <c r="CI1168" s="6"/>
      <c r="CJ1168" s="6"/>
    </row>
    <row r="1169" spans="1:110" s="3" customFormat="1" x14ac:dyDescent="0.25">
      <c r="A1169" s="130">
        <v>53</v>
      </c>
      <c r="B1169" s="131" t="s">
        <v>169</v>
      </c>
      <c r="C1169" s="132" t="s">
        <v>19</v>
      </c>
      <c r="D1169" s="133"/>
      <c r="E1169" s="135">
        <f t="shared" si="19"/>
        <v>1</v>
      </c>
      <c r="F1169" s="135"/>
      <c r="G1169" s="135">
        <v>1</v>
      </c>
      <c r="H1169" s="133"/>
      <c r="I1169" s="5"/>
      <c r="J1169" s="5"/>
      <c r="K1169" s="5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6"/>
      <c r="CI1169" s="6"/>
      <c r="CJ1169" s="6"/>
    </row>
    <row r="1170" spans="1:110" s="3" customFormat="1" x14ac:dyDescent="0.25">
      <c r="A1170" s="136"/>
      <c r="B1170" s="137"/>
      <c r="C1170" s="132" t="s">
        <v>17</v>
      </c>
      <c r="D1170" s="138"/>
      <c r="E1170" s="135">
        <f t="shared" si="19"/>
        <v>60.14</v>
      </c>
      <c r="F1170" s="135">
        <f>F1172+F1174+F1176+F1178</f>
        <v>0</v>
      </c>
      <c r="G1170" s="135">
        <f>G1172+G1174+G1176+G1178</f>
        <v>60.14</v>
      </c>
      <c r="H1170" s="138"/>
      <c r="I1170" s="5"/>
      <c r="J1170" s="5"/>
      <c r="K1170" s="5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  <c r="CE1170" s="6"/>
      <c r="CF1170" s="6"/>
      <c r="CG1170" s="6"/>
      <c r="CH1170" s="6"/>
      <c r="CI1170" s="6"/>
      <c r="CJ1170" s="6"/>
    </row>
    <row r="1171" spans="1:110" s="3" customFormat="1" x14ac:dyDescent="0.25">
      <c r="A1171" s="136"/>
      <c r="B1171" s="139" t="s">
        <v>111</v>
      </c>
      <c r="C1171" s="132" t="s">
        <v>20</v>
      </c>
      <c r="D1171" s="132"/>
      <c r="E1171" s="135">
        <f t="shared" si="19"/>
        <v>0.05</v>
      </c>
      <c r="F1171" s="135"/>
      <c r="G1171" s="135">
        <v>0.05</v>
      </c>
      <c r="H1171" s="132"/>
      <c r="I1171" s="5"/>
      <c r="J1171" s="5"/>
      <c r="K1171" s="5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  <c r="CE1171" s="6"/>
      <c r="CF1171" s="6"/>
      <c r="CG1171" s="6"/>
      <c r="CH1171" s="6"/>
      <c r="CI1171" s="6"/>
      <c r="CJ1171" s="6"/>
    </row>
    <row r="1172" spans="1:110" s="3" customFormat="1" x14ac:dyDescent="0.25">
      <c r="A1172" s="136"/>
      <c r="B1172" s="139"/>
      <c r="C1172" s="132" t="s">
        <v>17</v>
      </c>
      <c r="D1172" s="132"/>
      <c r="E1172" s="135">
        <f t="shared" si="19"/>
        <v>60.14</v>
      </c>
      <c r="F1172" s="135"/>
      <c r="G1172" s="135">
        <v>60.14</v>
      </c>
      <c r="H1172" s="132"/>
      <c r="I1172" s="5"/>
      <c r="J1172" s="5"/>
      <c r="K1172" s="5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  <c r="CE1172" s="6"/>
      <c r="CF1172" s="6"/>
      <c r="CG1172" s="6"/>
      <c r="CH1172" s="6"/>
      <c r="CI1172" s="6"/>
      <c r="CJ1172" s="6"/>
    </row>
    <row r="1173" spans="1:110" s="3" customFormat="1" x14ac:dyDescent="0.25">
      <c r="A1173" s="136"/>
      <c r="B1173" s="139" t="s">
        <v>113</v>
      </c>
      <c r="C1173" s="132" t="s">
        <v>20</v>
      </c>
      <c r="D1173" s="132"/>
      <c r="E1173" s="135">
        <f t="shared" si="19"/>
        <v>0</v>
      </c>
      <c r="F1173" s="135"/>
      <c r="G1173" s="135"/>
      <c r="H1173" s="132"/>
      <c r="I1173" s="5"/>
      <c r="J1173" s="5"/>
      <c r="K1173" s="5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/>
      <c r="CC1173" s="6"/>
      <c r="CD1173" s="6"/>
      <c r="CE1173" s="6"/>
      <c r="CF1173" s="6"/>
      <c r="CG1173" s="6"/>
      <c r="CH1173" s="6"/>
      <c r="CI1173" s="6"/>
      <c r="CJ1173" s="6"/>
    </row>
    <row r="1174" spans="1:110" s="3" customFormat="1" x14ac:dyDescent="0.25">
      <c r="A1174" s="136"/>
      <c r="B1174" s="139"/>
      <c r="C1174" s="132" t="s">
        <v>17</v>
      </c>
      <c r="D1174" s="132"/>
      <c r="E1174" s="135">
        <f t="shared" si="19"/>
        <v>0</v>
      </c>
      <c r="F1174" s="135"/>
      <c r="G1174" s="135"/>
      <c r="H1174" s="132"/>
      <c r="I1174" s="5"/>
      <c r="J1174" s="5"/>
      <c r="K1174" s="5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/>
      <c r="CC1174" s="6"/>
      <c r="CD1174" s="6"/>
      <c r="CE1174" s="6"/>
      <c r="CF1174" s="6"/>
      <c r="CG1174" s="6"/>
      <c r="CH1174" s="6"/>
      <c r="CI1174" s="6"/>
      <c r="CJ1174" s="6"/>
    </row>
    <row r="1175" spans="1:110" s="3" customFormat="1" x14ac:dyDescent="0.25">
      <c r="A1175" s="136"/>
      <c r="B1175" s="142" t="s">
        <v>115</v>
      </c>
      <c r="C1175" s="132" t="s">
        <v>116</v>
      </c>
      <c r="D1175" s="132"/>
      <c r="E1175" s="135">
        <f t="shared" si="19"/>
        <v>0</v>
      </c>
      <c r="F1175" s="135"/>
      <c r="G1175" s="135"/>
      <c r="H1175" s="132"/>
      <c r="I1175" s="5"/>
      <c r="J1175" s="5"/>
      <c r="K1175" s="5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/>
      <c r="CC1175" s="6"/>
      <c r="CD1175" s="6"/>
      <c r="CE1175" s="6"/>
      <c r="CF1175" s="6"/>
      <c r="CG1175" s="6"/>
      <c r="CH1175" s="6"/>
      <c r="CI1175" s="6"/>
      <c r="CJ1175" s="6"/>
    </row>
    <row r="1176" spans="1:110" s="3" customFormat="1" x14ac:dyDescent="0.25">
      <c r="A1176" s="136"/>
      <c r="B1176" s="142"/>
      <c r="C1176" s="132" t="s">
        <v>17</v>
      </c>
      <c r="D1176" s="132"/>
      <c r="E1176" s="135">
        <f t="shared" si="19"/>
        <v>0</v>
      </c>
      <c r="F1176" s="135"/>
      <c r="G1176" s="135"/>
      <c r="H1176" s="132"/>
      <c r="I1176" s="5"/>
      <c r="J1176" s="5"/>
      <c r="K1176" s="5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/>
      <c r="CC1176" s="6"/>
      <c r="CD1176" s="6"/>
      <c r="CE1176" s="6"/>
      <c r="CF1176" s="6"/>
      <c r="CG1176" s="6"/>
      <c r="CH1176" s="6"/>
      <c r="CI1176" s="6"/>
      <c r="CJ1176" s="6"/>
    </row>
    <row r="1177" spans="1:110" s="3" customFormat="1" x14ac:dyDescent="0.25">
      <c r="A1177" s="136"/>
      <c r="B1177" s="139" t="s">
        <v>118</v>
      </c>
      <c r="C1177" s="132" t="s">
        <v>52</v>
      </c>
      <c r="D1177" s="133"/>
      <c r="E1177" s="135">
        <f t="shared" si="19"/>
        <v>0</v>
      </c>
      <c r="F1177" s="135"/>
      <c r="G1177" s="135"/>
      <c r="H1177" s="133"/>
      <c r="I1177" s="5"/>
      <c r="J1177" s="5"/>
      <c r="K1177" s="5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/>
      <c r="CC1177" s="6"/>
      <c r="CD1177" s="6"/>
      <c r="CE1177" s="6"/>
      <c r="CF1177" s="6"/>
      <c r="CG1177" s="6"/>
      <c r="CH1177" s="6"/>
      <c r="CI1177" s="6"/>
      <c r="CJ1177" s="6"/>
    </row>
    <row r="1178" spans="1:110" s="3" customFormat="1" x14ac:dyDescent="0.25">
      <c r="A1178" s="143"/>
      <c r="B1178" s="139"/>
      <c r="C1178" s="132" t="s">
        <v>17</v>
      </c>
      <c r="D1178" s="133"/>
      <c r="E1178" s="135">
        <f t="shared" si="19"/>
        <v>0</v>
      </c>
      <c r="F1178" s="135"/>
      <c r="G1178" s="135"/>
      <c r="H1178" s="133"/>
      <c r="I1178" s="5"/>
      <c r="J1178" s="5"/>
      <c r="K1178" s="5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/>
      <c r="CC1178" s="6"/>
      <c r="CD1178" s="6"/>
      <c r="CE1178" s="6"/>
      <c r="CF1178" s="6"/>
      <c r="CG1178" s="6"/>
      <c r="CH1178" s="6"/>
      <c r="CI1178" s="6"/>
      <c r="CJ1178" s="6"/>
    </row>
    <row r="1179" spans="1:110" s="5" customFormat="1" x14ac:dyDescent="0.25">
      <c r="A1179" s="130">
        <v>54</v>
      </c>
      <c r="B1179" s="131" t="s">
        <v>170</v>
      </c>
      <c r="C1179" s="132"/>
      <c r="D1179" s="133"/>
      <c r="E1179" s="134">
        <f t="shared" si="19"/>
        <v>1</v>
      </c>
      <c r="F1179" s="134">
        <v>1</v>
      </c>
      <c r="G1179" s="135"/>
      <c r="H1179" s="133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  <c r="CE1179" s="6"/>
      <c r="CF1179" s="6"/>
      <c r="CG1179" s="6"/>
      <c r="CH1179" s="6"/>
      <c r="CI1179" s="6"/>
      <c r="CJ1179" s="6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</row>
    <row r="1180" spans="1:110" s="5" customFormat="1" x14ac:dyDescent="0.25">
      <c r="A1180" s="136"/>
      <c r="B1180" s="150"/>
      <c r="C1180" s="132" t="s">
        <v>17</v>
      </c>
      <c r="D1180" s="138"/>
      <c r="E1180" s="134">
        <f t="shared" si="19"/>
        <v>15.571</v>
      </c>
      <c r="F1180" s="134">
        <f>F1182+F1184+F1186+F1188</f>
        <v>15.571</v>
      </c>
      <c r="G1180" s="135">
        <f>G1182+G1184+G1186+G1188</f>
        <v>0</v>
      </c>
      <c r="H1180" s="138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  <c r="CE1180" s="6"/>
      <c r="CF1180" s="6"/>
      <c r="CG1180" s="6"/>
      <c r="CH1180" s="6"/>
      <c r="CI1180" s="6"/>
      <c r="CJ1180" s="6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</row>
    <row r="1181" spans="1:110" s="5" customFormat="1" x14ac:dyDescent="0.25">
      <c r="A1181" s="136"/>
      <c r="B1181" s="151" t="s">
        <v>111</v>
      </c>
      <c r="C1181" s="132" t="s">
        <v>20</v>
      </c>
      <c r="D1181" s="132"/>
      <c r="E1181" s="134">
        <f t="shared" si="19"/>
        <v>5.0000000000000001E-3</v>
      </c>
      <c r="F1181" s="134">
        <v>5.0000000000000001E-3</v>
      </c>
      <c r="G1181" s="135"/>
      <c r="H1181" s="132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  <c r="CB1181" s="6"/>
      <c r="CC1181" s="6"/>
      <c r="CD1181" s="6"/>
      <c r="CE1181" s="6"/>
      <c r="CF1181" s="6"/>
      <c r="CG1181" s="6"/>
      <c r="CH1181" s="6"/>
      <c r="CI1181" s="6"/>
      <c r="CJ1181" s="6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</row>
    <row r="1182" spans="1:110" s="5" customFormat="1" x14ac:dyDescent="0.25">
      <c r="A1182" s="136"/>
      <c r="B1182" s="152"/>
      <c r="C1182" s="132" t="s">
        <v>17</v>
      </c>
      <c r="D1182" s="132"/>
      <c r="E1182" s="134">
        <f t="shared" si="19"/>
        <v>15.571</v>
      </c>
      <c r="F1182" s="134">
        <v>15.571</v>
      </c>
      <c r="G1182" s="135"/>
      <c r="H1182" s="132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  <c r="BZ1182" s="6"/>
      <c r="CA1182" s="6"/>
      <c r="CB1182" s="6"/>
      <c r="CC1182" s="6"/>
      <c r="CD1182" s="6"/>
      <c r="CE1182" s="6"/>
      <c r="CF1182" s="6"/>
      <c r="CG1182" s="6"/>
      <c r="CH1182" s="6"/>
      <c r="CI1182" s="6"/>
      <c r="CJ1182" s="6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</row>
    <row r="1183" spans="1:110" s="5" customFormat="1" ht="15" customHeight="1" x14ac:dyDescent="0.25">
      <c r="A1183" s="136"/>
      <c r="B1183" s="151" t="s">
        <v>113</v>
      </c>
      <c r="C1183" s="132" t="s">
        <v>20</v>
      </c>
      <c r="D1183" s="132"/>
      <c r="E1183" s="134">
        <f t="shared" si="19"/>
        <v>0</v>
      </c>
      <c r="F1183" s="134"/>
      <c r="G1183" s="135"/>
      <c r="H1183" s="132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  <c r="CB1183" s="6"/>
      <c r="CC1183" s="6"/>
      <c r="CD1183" s="6"/>
      <c r="CE1183" s="6"/>
      <c r="CF1183" s="6"/>
      <c r="CG1183" s="6"/>
      <c r="CH1183" s="6"/>
      <c r="CI1183" s="6"/>
      <c r="CJ1183" s="6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</row>
    <row r="1184" spans="1:110" s="5" customFormat="1" x14ac:dyDescent="0.25">
      <c r="A1184" s="136"/>
      <c r="B1184" s="152"/>
      <c r="C1184" s="132" t="s">
        <v>17</v>
      </c>
      <c r="D1184" s="132"/>
      <c r="E1184" s="134">
        <f t="shared" si="19"/>
        <v>0</v>
      </c>
      <c r="F1184" s="134"/>
      <c r="G1184" s="135"/>
      <c r="H1184" s="132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/>
      <c r="CC1184" s="6"/>
      <c r="CD1184" s="6"/>
      <c r="CE1184" s="6"/>
      <c r="CF1184" s="6"/>
      <c r="CG1184" s="6"/>
      <c r="CH1184" s="6"/>
      <c r="CI1184" s="6"/>
      <c r="CJ1184" s="6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</row>
    <row r="1185" spans="1:110" s="5" customFormat="1" x14ac:dyDescent="0.25">
      <c r="A1185" s="136"/>
      <c r="B1185" s="153" t="s">
        <v>115</v>
      </c>
      <c r="C1185" s="132" t="s">
        <v>116</v>
      </c>
      <c r="D1185" s="132"/>
      <c r="E1185" s="134">
        <f t="shared" si="19"/>
        <v>0</v>
      </c>
      <c r="F1185" s="134"/>
      <c r="G1185" s="135"/>
      <c r="H1185" s="132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/>
      <c r="CC1185" s="6"/>
      <c r="CD1185" s="6"/>
      <c r="CE1185" s="6"/>
      <c r="CF1185" s="6"/>
      <c r="CG1185" s="6"/>
      <c r="CH1185" s="6"/>
      <c r="CI1185" s="6"/>
      <c r="CJ1185" s="6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</row>
    <row r="1186" spans="1:110" s="5" customFormat="1" x14ac:dyDescent="0.25">
      <c r="A1186" s="136"/>
      <c r="B1186" s="154"/>
      <c r="C1186" s="132" t="s">
        <v>17</v>
      </c>
      <c r="D1186" s="132"/>
      <c r="E1186" s="134">
        <f t="shared" si="19"/>
        <v>0</v>
      </c>
      <c r="F1186" s="134"/>
      <c r="G1186" s="135"/>
      <c r="H1186" s="132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  <c r="CB1186" s="6"/>
      <c r="CC1186" s="6"/>
      <c r="CD1186" s="6"/>
      <c r="CE1186" s="6"/>
      <c r="CF1186" s="6"/>
      <c r="CG1186" s="6"/>
      <c r="CH1186" s="6"/>
      <c r="CI1186" s="6"/>
      <c r="CJ1186" s="6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</row>
    <row r="1187" spans="1:110" s="5" customFormat="1" x14ac:dyDescent="0.25">
      <c r="A1187" s="136"/>
      <c r="B1187" s="151" t="s">
        <v>118</v>
      </c>
      <c r="C1187" s="132" t="s">
        <v>52</v>
      </c>
      <c r="D1187" s="133"/>
      <c r="E1187" s="134">
        <f t="shared" si="19"/>
        <v>0</v>
      </c>
      <c r="F1187" s="134"/>
      <c r="G1187" s="135"/>
      <c r="H1187" s="133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/>
      <c r="CC1187" s="6"/>
      <c r="CD1187" s="6"/>
      <c r="CE1187" s="6"/>
      <c r="CF1187" s="6"/>
      <c r="CG1187" s="6"/>
      <c r="CH1187" s="6"/>
      <c r="CI1187" s="6"/>
      <c r="CJ1187" s="6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</row>
    <row r="1188" spans="1:110" s="5" customFormat="1" x14ac:dyDescent="0.25">
      <c r="A1188" s="143"/>
      <c r="B1188" s="152"/>
      <c r="C1188" s="132" t="s">
        <v>17</v>
      </c>
      <c r="D1188" s="133"/>
      <c r="E1188" s="134">
        <f t="shared" si="19"/>
        <v>0</v>
      </c>
      <c r="F1188" s="134"/>
      <c r="G1188" s="135"/>
      <c r="H1188" s="133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/>
      <c r="CC1188" s="6"/>
      <c r="CD1188" s="6"/>
      <c r="CE1188" s="6"/>
      <c r="CF1188" s="6"/>
      <c r="CG1188" s="6"/>
      <c r="CH1188" s="6"/>
      <c r="CI1188" s="6"/>
      <c r="CJ1188" s="6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</row>
    <row r="1189" spans="1:110" s="3" customFormat="1" x14ac:dyDescent="0.25">
      <c r="A1189" s="130">
        <v>55</v>
      </c>
      <c r="B1189" s="131" t="s">
        <v>171</v>
      </c>
      <c r="C1189" s="132" t="s">
        <v>19</v>
      </c>
      <c r="D1189" s="133"/>
      <c r="E1189" s="135">
        <f t="shared" si="19"/>
        <v>1</v>
      </c>
      <c r="F1189" s="135">
        <v>1</v>
      </c>
      <c r="G1189" s="135"/>
      <c r="H1189" s="133"/>
      <c r="I1189" s="5"/>
      <c r="J1189" s="5"/>
      <c r="K1189" s="5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  <c r="CB1189" s="6"/>
      <c r="CC1189" s="6"/>
      <c r="CD1189" s="6"/>
      <c r="CE1189" s="6"/>
      <c r="CF1189" s="6"/>
      <c r="CG1189" s="6"/>
      <c r="CH1189" s="6"/>
      <c r="CI1189" s="6"/>
      <c r="CJ1189" s="6"/>
    </row>
    <row r="1190" spans="1:110" s="3" customFormat="1" x14ac:dyDescent="0.25">
      <c r="A1190" s="136"/>
      <c r="B1190" s="137"/>
      <c r="C1190" s="132" t="s">
        <v>17</v>
      </c>
      <c r="D1190" s="138"/>
      <c r="E1190" s="135">
        <f t="shared" si="19"/>
        <v>1.9730000000000001</v>
      </c>
      <c r="F1190" s="135">
        <f>F1192+F1194+F1196+F1198</f>
        <v>1.9730000000000001</v>
      </c>
      <c r="G1190" s="135">
        <f>G1192+G1194+G1196+G1198</f>
        <v>0</v>
      </c>
      <c r="H1190" s="138"/>
      <c r="I1190" s="5"/>
      <c r="J1190" s="5"/>
      <c r="K1190" s="5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/>
      <c r="CC1190" s="6"/>
      <c r="CD1190" s="6"/>
      <c r="CE1190" s="6"/>
      <c r="CF1190" s="6"/>
      <c r="CG1190" s="6"/>
      <c r="CH1190" s="6"/>
      <c r="CI1190" s="6"/>
      <c r="CJ1190" s="6"/>
    </row>
    <row r="1191" spans="1:110" s="3" customFormat="1" x14ac:dyDescent="0.25">
      <c r="A1191" s="136"/>
      <c r="B1191" s="139" t="s">
        <v>111</v>
      </c>
      <c r="C1191" s="132" t="s">
        <v>20</v>
      </c>
      <c r="D1191" s="132"/>
      <c r="E1191" s="135">
        <f t="shared" si="19"/>
        <v>0</v>
      </c>
      <c r="F1191" s="135"/>
      <c r="G1191" s="135"/>
      <c r="H1191" s="132"/>
      <c r="I1191" s="5"/>
      <c r="J1191" s="5"/>
      <c r="K1191" s="5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  <c r="CB1191" s="6"/>
      <c r="CC1191" s="6"/>
      <c r="CD1191" s="6"/>
      <c r="CE1191" s="6"/>
      <c r="CF1191" s="6"/>
      <c r="CG1191" s="6"/>
      <c r="CH1191" s="6"/>
      <c r="CI1191" s="6"/>
      <c r="CJ1191" s="6"/>
    </row>
    <row r="1192" spans="1:110" s="3" customFormat="1" x14ac:dyDescent="0.25">
      <c r="A1192" s="136"/>
      <c r="B1192" s="139"/>
      <c r="C1192" s="132" t="s">
        <v>17</v>
      </c>
      <c r="D1192" s="132"/>
      <c r="E1192" s="135">
        <f t="shared" si="19"/>
        <v>0</v>
      </c>
      <c r="F1192" s="135"/>
      <c r="G1192" s="135"/>
      <c r="H1192" s="132"/>
      <c r="I1192" s="5"/>
      <c r="J1192" s="5"/>
      <c r="K1192" s="5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/>
      <c r="CC1192" s="6"/>
      <c r="CD1192" s="6"/>
      <c r="CE1192" s="6"/>
      <c r="CF1192" s="6"/>
      <c r="CG1192" s="6"/>
      <c r="CH1192" s="6"/>
      <c r="CI1192" s="6"/>
      <c r="CJ1192" s="6"/>
    </row>
    <row r="1193" spans="1:110" s="3" customFormat="1" x14ac:dyDescent="0.25">
      <c r="A1193" s="136"/>
      <c r="B1193" s="139" t="s">
        <v>113</v>
      </c>
      <c r="C1193" s="132" t="s">
        <v>20</v>
      </c>
      <c r="D1193" s="132"/>
      <c r="E1193" s="135">
        <f t="shared" si="19"/>
        <v>3.0000000000000001E-3</v>
      </c>
      <c r="F1193" s="135">
        <v>3.0000000000000001E-3</v>
      </c>
      <c r="G1193" s="135"/>
      <c r="H1193" s="132"/>
      <c r="I1193" s="5"/>
      <c r="J1193" s="5"/>
      <c r="K1193" s="5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/>
      <c r="CC1193" s="6"/>
      <c r="CD1193" s="6"/>
      <c r="CE1193" s="6"/>
      <c r="CF1193" s="6"/>
      <c r="CG1193" s="6"/>
      <c r="CH1193" s="6"/>
      <c r="CI1193" s="6"/>
      <c r="CJ1193" s="6"/>
    </row>
    <row r="1194" spans="1:110" s="3" customFormat="1" x14ac:dyDescent="0.25">
      <c r="A1194" s="136"/>
      <c r="B1194" s="139"/>
      <c r="C1194" s="132" t="s">
        <v>17</v>
      </c>
      <c r="D1194" s="132"/>
      <c r="E1194" s="135">
        <f t="shared" si="19"/>
        <v>1.9730000000000001</v>
      </c>
      <c r="F1194" s="135">
        <v>1.9730000000000001</v>
      </c>
      <c r="G1194" s="135"/>
      <c r="H1194" s="132"/>
      <c r="I1194" s="5"/>
      <c r="J1194" s="5"/>
      <c r="K1194" s="5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/>
      <c r="CC1194" s="6"/>
      <c r="CD1194" s="6"/>
      <c r="CE1194" s="6"/>
      <c r="CF1194" s="6"/>
      <c r="CG1194" s="6"/>
      <c r="CH1194" s="6"/>
      <c r="CI1194" s="6"/>
      <c r="CJ1194" s="6"/>
    </row>
    <row r="1195" spans="1:110" s="3" customFormat="1" x14ac:dyDescent="0.25">
      <c r="A1195" s="136"/>
      <c r="B1195" s="142" t="s">
        <v>115</v>
      </c>
      <c r="C1195" s="132" t="s">
        <v>116</v>
      </c>
      <c r="D1195" s="132"/>
      <c r="E1195" s="135">
        <f t="shared" si="19"/>
        <v>0</v>
      </c>
      <c r="F1195" s="135"/>
      <c r="G1195" s="135"/>
      <c r="H1195" s="132"/>
      <c r="I1195" s="5"/>
      <c r="J1195" s="5"/>
      <c r="K1195" s="5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/>
      <c r="CC1195" s="6"/>
      <c r="CD1195" s="6"/>
      <c r="CE1195" s="6"/>
      <c r="CF1195" s="6"/>
      <c r="CG1195" s="6"/>
      <c r="CH1195" s="6"/>
      <c r="CI1195" s="6"/>
      <c r="CJ1195" s="6"/>
    </row>
    <row r="1196" spans="1:110" s="3" customFormat="1" x14ac:dyDescent="0.25">
      <c r="A1196" s="136"/>
      <c r="B1196" s="142"/>
      <c r="C1196" s="132" t="s">
        <v>17</v>
      </c>
      <c r="D1196" s="132"/>
      <c r="E1196" s="135">
        <f t="shared" si="19"/>
        <v>0</v>
      </c>
      <c r="F1196" s="135"/>
      <c r="G1196" s="135"/>
      <c r="H1196" s="132"/>
      <c r="I1196" s="5"/>
      <c r="J1196" s="5"/>
      <c r="K1196" s="5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  <c r="BZ1196" s="6"/>
      <c r="CA1196" s="6"/>
      <c r="CB1196" s="6"/>
      <c r="CC1196" s="6"/>
      <c r="CD1196" s="6"/>
      <c r="CE1196" s="6"/>
      <c r="CF1196" s="6"/>
      <c r="CG1196" s="6"/>
      <c r="CH1196" s="6"/>
      <c r="CI1196" s="6"/>
      <c r="CJ1196" s="6"/>
    </row>
    <row r="1197" spans="1:110" s="3" customFormat="1" x14ac:dyDescent="0.25">
      <c r="A1197" s="136"/>
      <c r="B1197" s="139" t="s">
        <v>118</v>
      </c>
      <c r="C1197" s="132" t="s">
        <v>52</v>
      </c>
      <c r="D1197" s="133"/>
      <c r="E1197" s="135">
        <f t="shared" si="19"/>
        <v>0</v>
      </c>
      <c r="F1197" s="135"/>
      <c r="G1197" s="135"/>
      <c r="H1197" s="133"/>
      <c r="I1197" s="5"/>
      <c r="J1197" s="5"/>
      <c r="K1197" s="5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/>
      <c r="CC1197" s="6"/>
      <c r="CD1197" s="6"/>
      <c r="CE1197" s="6"/>
      <c r="CF1197" s="6"/>
      <c r="CG1197" s="6"/>
      <c r="CH1197" s="6"/>
      <c r="CI1197" s="6"/>
      <c r="CJ1197" s="6"/>
    </row>
    <row r="1198" spans="1:110" s="3" customFormat="1" x14ac:dyDescent="0.25">
      <c r="A1198" s="143"/>
      <c r="B1198" s="139"/>
      <c r="C1198" s="132" t="s">
        <v>17</v>
      </c>
      <c r="D1198" s="133"/>
      <c r="E1198" s="135">
        <f t="shared" si="19"/>
        <v>0</v>
      </c>
      <c r="F1198" s="135"/>
      <c r="G1198" s="135"/>
      <c r="H1198" s="133"/>
      <c r="I1198" s="5"/>
      <c r="J1198" s="5"/>
      <c r="K1198" s="5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  <c r="BZ1198" s="6"/>
      <c r="CA1198" s="6"/>
      <c r="CB1198" s="6"/>
      <c r="CC1198" s="6"/>
      <c r="CD1198" s="6"/>
      <c r="CE1198" s="6"/>
      <c r="CF1198" s="6"/>
      <c r="CG1198" s="6"/>
      <c r="CH1198" s="6"/>
      <c r="CI1198" s="6"/>
      <c r="CJ1198" s="6"/>
    </row>
    <row r="1199" spans="1:110" s="5" customFormat="1" x14ac:dyDescent="0.25">
      <c r="A1199" s="130">
        <v>56</v>
      </c>
      <c r="B1199" s="131" t="s">
        <v>172</v>
      </c>
      <c r="C1199" s="132"/>
      <c r="D1199" s="133"/>
      <c r="E1199" s="134">
        <f t="shared" si="19"/>
        <v>1</v>
      </c>
      <c r="F1199" s="134">
        <v>1</v>
      </c>
      <c r="G1199" s="135"/>
      <c r="H1199" s="133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  <c r="CB1199" s="6"/>
      <c r="CC1199" s="6"/>
      <c r="CD1199" s="6"/>
      <c r="CE1199" s="6"/>
      <c r="CF1199" s="6"/>
      <c r="CG1199" s="6"/>
      <c r="CH1199" s="6"/>
      <c r="CI1199" s="6"/>
      <c r="CJ1199" s="6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</row>
    <row r="1200" spans="1:110" s="5" customFormat="1" x14ac:dyDescent="0.25">
      <c r="A1200" s="136"/>
      <c r="B1200" s="137"/>
      <c r="C1200" s="132" t="s">
        <v>17</v>
      </c>
      <c r="D1200" s="138"/>
      <c r="E1200" s="134">
        <f t="shared" si="19"/>
        <v>13.237</v>
      </c>
      <c r="F1200" s="134">
        <f>F1202+F1204+F1206+F1208</f>
        <v>13.237</v>
      </c>
      <c r="G1200" s="135">
        <f>G1202+G1204+G1206+G1208</f>
        <v>0</v>
      </c>
      <c r="H1200" s="138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  <c r="CB1200" s="6"/>
      <c r="CC1200" s="6"/>
      <c r="CD1200" s="6"/>
      <c r="CE1200" s="6"/>
      <c r="CF1200" s="6"/>
      <c r="CG1200" s="6"/>
      <c r="CH1200" s="6"/>
      <c r="CI1200" s="6"/>
      <c r="CJ1200" s="6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  <c r="DE1200" s="3"/>
      <c r="DF1200" s="3"/>
    </row>
    <row r="1201" spans="1:110" s="5" customFormat="1" x14ac:dyDescent="0.25">
      <c r="A1201" s="136"/>
      <c r="B1201" s="139" t="s">
        <v>111</v>
      </c>
      <c r="C1201" s="132" t="s">
        <v>20</v>
      </c>
      <c r="D1201" s="132"/>
      <c r="E1201" s="134">
        <f t="shared" si="19"/>
        <v>0</v>
      </c>
      <c r="F1201" s="134"/>
      <c r="G1201" s="135"/>
      <c r="H1201" s="132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  <c r="CB1201" s="6"/>
      <c r="CC1201" s="6"/>
      <c r="CD1201" s="6"/>
      <c r="CE1201" s="6"/>
      <c r="CF1201" s="6"/>
      <c r="CG1201" s="6"/>
      <c r="CH1201" s="6"/>
      <c r="CI1201" s="6"/>
      <c r="CJ1201" s="6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  <c r="DE1201" s="3"/>
      <c r="DF1201" s="3"/>
    </row>
    <row r="1202" spans="1:110" s="5" customFormat="1" x14ac:dyDescent="0.25">
      <c r="A1202" s="136"/>
      <c r="B1202" s="139"/>
      <c r="C1202" s="132" t="s">
        <v>17</v>
      </c>
      <c r="D1202" s="132"/>
      <c r="E1202" s="134">
        <f t="shared" si="19"/>
        <v>0</v>
      </c>
      <c r="F1202" s="134"/>
      <c r="G1202" s="135"/>
      <c r="H1202" s="132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  <c r="CB1202" s="6"/>
      <c r="CC1202" s="6"/>
      <c r="CD1202" s="6"/>
      <c r="CE1202" s="6"/>
      <c r="CF1202" s="6"/>
      <c r="CG1202" s="6"/>
      <c r="CH1202" s="6"/>
      <c r="CI1202" s="6"/>
      <c r="CJ1202" s="6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  <c r="DE1202" s="3"/>
      <c r="DF1202" s="3"/>
    </row>
    <row r="1203" spans="1:110" s="5" customFormat="1" x14ac:dyDescent="0.25">
      <c r="A1203" s="136"/>
      <c r="B1203" s="139" t="s">
        <v>113</v>
      </c>
      <c r="C1203" s="132" t="s">
        <v>20</v>
      </c>
      <c r="D1203" s="132"/>
      <c r="E1203" s="134">
        <f t="shared" si="19"/>
        <v>1.2E-2</v>
      </c>
      <c r="F1203" s="134">
        <v>1.2E-2</v>
      </c>
      <c r="G1203" s="135"/>
      <c r="H1203" s="132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  <c r="CB1203" s="6"/>
      <c r="CC1203" s="6"/>
      <c r="CD1203" s="6"/>
      <c r="CE1203" s="6"/>
      <c r="CF1203" s="6"/>
      <c r="CG1203" s="6"/>
      <c r="CH1203" s="6"/>
      <c r="CI1203" s="6"/>
      <c r="CJ1203" s="6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</row>
    <row r="1204" spans="1:110" s="5" customFormat="1" x14ac:dyDescent="0.25">
      <c r="A1204" s="136"/>
      <c r="B1204" s="139"/>
      <c r="C1204" s="132" t="s">
        <v>17</v>
      </c>
      <c r="D1204" s="132"/>
      <c r="E1204" s="134">
        <f t="shared" si="19"/>
        <v>13.237</v>
      </c>
      <c r="F1204" s="134">
        <f>5.33+7.907</f>
        <v>13.237</v>
      </c>
      <c r="G1204" s="135"/>
      <c r="H1204" s="132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  <c r="BZ1204" s="6"/>
      <c r="CA1204" s="6"/>
      <c r="CB1204" s="6"/>
      <c r="CC1204" s="6"/>
      <c r="CD1204" s="6"/>
      <c r="CE1204" s="6"/>
      <c r="CF1204" s="6"/>
      <c r="CG1204" s="6"/>
      <c r="CH1204" s="6"/>
      <c r="CI1204" s="6"/>
      <c r="CJ1204" s="6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</row>
    <row r="1205" spans="1:110" s="5" customFormat="1" x14ac:dyDescent="0.25">
      <c r="A1205" s="136"/>
      <c r="B1205" s="142" t="s">
        <v>115</v>
      </c>
      <c r="C1205" s="132" t="s">
        <v>116</v>
      </c>
      <c r="D1205" s="132"/>
      <c r="E1205" s="134">
        <f t="shared" si="19"/>
        <v>0</v>
      </c>
      <c r="F1205" s="134"/>
      <c r="G1205" s="135"/>
      <c r="H1205" s="132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  <c r="CB1205" s="6"/>
      <c r="CC1205" s="6"/>
      <c r="CD1205" s="6"/>
      <c r="CE1205" s="6"/>
      <c r="CF1205" s="6"/>
      <c r="CG1205" s="6"/>
      <c r="CH1205" s="6"/>
      <c r="CI1205" s="6"/>
      <c r="CJ1205" s="6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  <c r="DE1205" s="3"/>
      <c r="DF1205" s="3"/>
    </row>
    <row r="1206" spans="1:110" s="5" customFormat="1" x14ac:dyDescent="0.25">
      <c r="A1206" s="136"/>
      <c r="B1206" s="142"/>
      <c r="C1206" s="132" t="s">
        <v>17</v>
      </c>
      <c r="D1206" s="132"/>
      <c r="E1206" s="134">
        <f t="shared" si="19"/>
        <v>0</v>
      </c>
      <c r="F1206" s="134"/>
      <c r="G1206" s="135"/>
      <c r="H1206" s="132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6"/>
      <c r="BY1206" s="6"/>
      <c r="BZ1206" s="6"/>
      <c r="CA1206" s="6"/>
      <c r="CB1206" s="6"/>
      <c r="CC1206" s="6"/>
      <c r="CD1206" s="6"/>
      <c r="CE1206" s="6"/>
      <c r="CF1206" s="6"/>
      <c r="CG1206" s="6"/>
      <c r="CH1206" s="6"/>
      <c r="CI1206" s="6"/>
      <c r="CJ1206" s="6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  <c r="DE1206" s="3"/>
      <c r="DF1206" s="3"/>
    </row>
    <row r="1207" spans="1:110" s="5" customFormat="1" x14ac:dyDescent="0.25">
      <c r="A1207" s="136"/>
      <c r="B1207" s="139" t="s">
        <v>118</v>
      </c>
      <c r="C1207" s="132" t="s">
        <v>52</v>
      </c>
      <c r="D1207" s="133"/>
      <c r="E1207" s="134">
        <f t="shared" si="19"/>
        <v>0</v>
      </c>
      <c r="F1207" s="134"/>
      <c r="G1207" s="135"/>
      <c r="H1207" s="133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  <c r="CB1207" s="6"/>
      <c r="CC1207" s="6"/>
      <c r="CD1207" s="6"/>
      <c r="CE1207" s="6"/>
      <c r="CF1207" s="6"/>
      <c r="CG1207" s="6"/>
      <c r="CH1207" s="6"/>
      <c r="CI1207" s="6"/>
      <c r="CJ1207" s="6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</row>
    <row r="1208" spans="1:110" s="5" customFormat="1" x14ac:dyDescent="0.25">
      <c r="A1208" s="143"/>
      <c r="B1208" s="139"/>
      <c r="C1208" s="132" t="s">
        <v>17</v>
      </c>
      <c r="D1208" s="133"/>
      <c r="E1208" s="134">
        <f t="shared" si="19"/>
        <v>0</v>
      </c>
      <c r="F1208" s="134"/>
      <c r="G1208" s="135"/>
      <c r="H1208" s="133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  <c r="CB1208" s="6"/>
      <c r="CC1208" s="6"/>
      <c r="CD1208" s="6"/>
      <c r="CE1208" s="6"/>
      <c r="CF1208" s="6"/>
      <c r="CG1208" s="6"/>
      <c r="CH1208" s="6"/>
      <c r="CI1208" s="6"/>
      <c r="CJ1208" s="6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  <c r="DE1208" s="3"/>
      <c r="DF1208" s="3"/>
    </row>
    <row r="1209" spans="1:110" s="5" customFormat="1" x14ac:dyDescent="0.25">
      <c r="A1209" s="130">
        <v>57</v>
      </c>
      <c r="B1209" s="131" t="s">
        <v>173</v>
      </c>
      <c r="C1209" s="132"/>
      <c r="D1209" s="133"/>
      <c r="E1209" s="134">
        <f t="shared" si="19"/>
        <v>1</v>
      </c>
      <c r="F1209" s="134">
        <v>1</v>
      </c>
      <c r="G1209" s="135"/>
      <c r="H1209" s="133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  <c r="CB1209" s="6"/>
      <c r="CC1209" s="6"/>
      <c r="CD1209" s="6"/>
      <c r="CE1209" s="6"/>
      <c r="CF1209" s="6"/>
      <c r="CG1209" s="6"/>
      <c r="CH1209" s="6"/>
      <c r="CI1209" s="6"/>
      <c r="CJ1209" s="6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  <c r="DE1209" s="3"/>
      <c r="DF1209" s="3"/>
    </row>
    <row r="1210" spans="1:110" s="5" customFormat="1" x14ac:dyDescent="0.25">
      <c r="A1210" s="136"/>
      <c r="B1210" s="137"/>
      <c r="C1210" s="132" t="s">
        <v>17</v>
      </c>
      <c r="D1210" s="138"/>
      <c r="E1210" s="134">
        <f t="shared" si="19"/>
        <v>6.4630000000000001</v>
      </c>
      <c r="F1210" s="134">
        <f>F1212+F1214+F1216+F1218</f>
        <v>6.4630000000000001</v>
      </c>
      <c r="G1210" s="135">
        <f>G1212+G1214+G1216+G1218</f>
        <v>0</v>
      </c>
      <c r="H1210" s="138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  <c r="CB1210" s="6"/>
      <c r="CC1210" s="6"/>
      <c r="CD1210" s="6"/>
      <c r="CE1210" s="6"/>
      <c r="CF1210" s="6"/>
      <c r="CG1210" s="6"/>
      <c r="CH1210" s="6"/>
      <c r="CI1210" s="6"/>
      <c r="CJ1210" s="6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</row>
    <row r="1211" spans="1:110" s="5" customFormat="1" x14ac:dyDescent="0.25">
      <c r="A1211" s="136"/>
      <c r="B1211" s="139" t="s">
        <v>111</v>
      </c>
      <c r="C1211" s="132" t="s">
        <v>20</v>
      </c>
      <c r="D1211" s="132"/>
      <c r="E1211" s="134">
        <f t="shared" si="19"/>
        <v>6.0000000000000001E-3</v>
      </c>
      <c r="F1211" s="134">
        <v>6.0000000000000001E-3</v>
      </c>
      <c r="G1211" s="135"/>
      <c r="H1211" s="132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  <c r="CB1211" s="6"/>
      <c r="CC1211" s="6"/>
      <c r="CD1211" s="6"/>
      <c r="CE1211" s="6"/>
      <c r="CF1211" s="6"/>
      <c r="CG1211" s="6"/>
      <c r="CH1211" s="6"/>
      <c r="CI1211" s="6"/>
      <c r="CJ1211" s="6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</row>
    <row r="1212" spans="1:110" s="5" customFormat="1" x14ac:dyDescent="0.25">
      <c r="A1212" s="136"/>
      <c r="B1212" s="139"/>
      <c r="C1212" s="132" t="s">
        <v>17</v>
      </c>
      <c r="D1212" s="132"/>
      <c r="E1212" s="134">
        <f t="shared" si="19"/>
        <v>6.4630000000000001</v>
      </c>
      <c r="F1212" s="134">
        <v>6.4630000000000001</v>
      </c>
      <c r="G1212" s="135"/>
      <c r="H1212" s="132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  <c r="CB1212" s="6"/>
      <c r="CC1212" s="6"/>
      <c r="CD1212" s="6"/>
      <c r="CE1212" s="6"/>
      <c r="CF1212" s="6"/>
      <c r="CG1212" s="6"/>
      <c r="CH1212" s="6"/>
      <c r="CI1212" s="6"/>
      <c r="CJ1212" s="6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</row>
    <row r="1213" spans="1:110" s="5" customFormat="1" x14ac:dyDescent="0.25">
      <c r="A1213" s="136"/>
      <c r="B1213" s="139" t="s">
        <v>113</v>
      </c>
      <c r="C1213" s="132" t="s">
        <v>20</v>
      </c>
      <c r="D1213" s="132"/>
      <c r="E1213" s="134">
        <f t="shared" si="19"/>
        <v>0</v>
      </c>
      <c r="F1213" s="134"/>
      <c r="G1213" s="135"/>
      <c r="H1213" s="132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  <c r="CB1213" s="6"/>
      <c r="CC1213" s="6"/>
      <c r="CD1213" s="6"/>
      <c r="CE1213" s="6"/>
      <c r="CF1213" s="6"/>
      <c r="CG1213" s="6"/>
      <c r="CH1213" s="6"/>
      <c r="CI1213" s="6"/>
      <c r="CJ1213" s="6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</row>
    <row r="1214" spans="1:110" s="5" customFormat="1" x14ac:dyDescent="0.25">
      <c r="A1214" s="136"/>
      <c r="B1214" s="139"/>
      <c r="C1214" s="132" t="s">
        <v>17</v>
      </c>
      <c r="D1214" s="132"/>
      <c r="E1214" s="134">
        <f t="shared" si="19"/>
        <v>0</v>
      </c>
      <c r="F1214" s="134"/>
      <c r="G1214" s="135"/>
      <c r="H1214" s="132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6"/>
      <c r="BY1214" s="6"/>
      <c r="BZ1214" s="6"/>
      <c r="CA1214" s="6"/>
      <c r="CB1214" s="6"/>
      <c r="CC1214" s="6"/>
      <c r="CD1214" s="6"/>
      <c r="CE1214" s="6"/>
      <c r="CF1214" s="6"/>
      <c r="CG1214" s="6"/>
      <c r="CH1214" s="6"/>
      <c r="CI1214" s="6"/>
      <c r="CJ1214" s="6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  <c r="DE1214" s="3"/>
      <c r="DF1214" s="3"/>
    </row>
    <row r="1215" spans="1:110" s="5" customFormat="1" x14ac:dyDescent="0.25">
      <c r="A1215" s="136"/>
      <c r="B1215" s="142" t="s">
        <v>115</v>
      </c>
      <c r="C1215" s="132" t="s">
        <v>116</v>
      </c>
      <c r="D1215" s="132"/>
      <c r="E1215" s="134">
        <f t="shared" si="19"/>
        <v>0</v>
      </c>
      <c r="F1215" s="134"/>
      <c r="G1215" s="135"/>
      <c r="H1215" s="132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  <c r="CB1215" s="6"/>
      <c r="CC1215" s="6"/>
      <c r="CD1215" s="6"/>
      <c r="CE1215" s="6"/>
      <c r="CF1215" s="6"/>
      <c r="CG1215" s="6"/>
      <c r="CH1215" s="6"/>
      <c r="CI1215" s="6"/>
      <c r="CJ1215" s="6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  <c r="DE1215" s="3"/>
      <c r="DF1215" s="3"/>
    </row>
    <row r="1216" spans="1:110" s="5" customFormat="1" x14ac:dyDescent="0.25">
      <c r="A1216" s="136"/>
      <c r="B1216" s="142"/>
      <c r="C1216" s="132" t="s">
        <v>17</v>
      </c>
      <c r="D1216" s="132"/>
      <c r="E1216" s="134">
        <f t="shared" si="19"/>
        <v>0</v>
      </c>
      <c r="F1216" s="134"/>
      <c r="G1216" s="135"/>
      <c r="H1216" s="132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  <c r="CB1216" s="6"/>
      <c r="CC1216" s="6"/>
      <c r="CD1216" s="6"/>
      <c r="CE1216" s="6"/>
      <c r="CF1216" s="6"/>
      <c r="CG1216" s="6"/>
      <c r="CH1216" s="6"/>
      <c r="CI1216" s="6"/>
      <c r="CJ1216" s="6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</row>
    <row r="1217" spans="1:110" s="5" customFormat="1" x14ac:dyDescent="0.25">
      <c r="A1217" s="136"/>
      <c r="B1217" s="139" t="s">
        <v>118</v>
      </c>
      <c r="C1217" s="132" t="s">
        <v>52</v>
      </c>
      <c r="D1217" s="133"/>
      <c r="E1217" s="134">
        <f t="shared" si="19"/>
        <v>0</v>
      </c>
      <c r="F1217" s="134"/>
      <c r="G1217" s="135"/>
      <c r="H1217" s="133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  <c r="CB1217" s="6"/>
      <c r="CC1217" s="6"/>
      <c r="CD1217" s="6"/>
      <c r="CE1217" s="6"/>
      <c r="CF1217" s="6"/>
      <c r="CG1217" s="6"/>
      <c r="CH1217" s="6"/>
      <c r="CI1217" s="6"/>
      <c r="CJ1217" s="6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</row>
    <row r="1218" spans="1:110" s="5" customFormat="1" x14ac:dyDescent="0.25">
      <c r="A1218" s="143"/>
      <c r="B1218" s="139"/>
      <c r="C1218" s="132" t="s">
        <v>17</v>
      </c>
      <c r="D1218" s="133"/>
      <c r="E1218" s="134">
        <f t="shared" si="19"/>
        <v>0</v>
      </c>
      <c r="F1218" s="134"/>
      <c r="G1218" s="135"/>
      <c r="H1218" s="133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6"/>
      <c r="BY1218" s="6"/>
      <c r="BZ1218" s="6"/>
      <c r="CA1218" s="6"/>
      <c r="CB1218" s="6"/>
      <c r="CC1218" s="6"/>
      <c r="CD1218" s="6"/>
      <c r="CE1218" s="6"/>
      <c r="CF1218" s="6"/>
      <c r="CG1218" s="6"/>
      <c r="CH1218" s="6"/>
      <c r="CI1218" s="6"/>
      <c r="CJ1218" s="6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</row>
    <row r="1219" spans="1:110" s="5" customFormat="1" x14ac:dyDescent="0.25">
      <c r="A1219" s="130">
        <v>58</v>
      </c>
      <c r="B1219" s="131" t="s">
        <v>174</v>
      </c>
      <c r="C1219" s="132"/>
      <c r="D1219" s="133"/>
      <c r="E1219" s="134">
        <f t="shared" si="19"/>
        <v>1</v>
      </c>
      <c r="F1219" s="134">
        <v>1</v>
      </c>
      <c r="G1219" s="135"/>
      <c r="H1219" s="133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  <c r="CB1219" s="6"/>
      <c r="CC1219" s="6"/>
      <c r="CD1219" s="6"/>
      <c r="CE1219" s="6"/>
      <c r="CF1219" s="6"/>
      <c r="CG1219" s="6"/>
      <c r="CH1219" s="6"/>
      <c r="CI1219" s="6"/>
      <c r="CJ1219" s="6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  <c r="DE1219" s="3"/>
      <c r="DF1219" s="3"/>
    </row>
    <row r="1220" spans="1:110" s="5" customFormat="1" x14ac:dyDescent="0.25">
      <c r="A1220" s="136"/>
      <c r="B1220" s="137"/>
      <c r="C1220" s="132" t="s">
        <v>17</v>
      </c>
      <c r="D1220" s="138"/>
      <c r="E1220" s="134">
        <f t="shared" si="19"/>
        <v>2.69</v>
      </c>
      <c r="F1220" s="134">
        <f>F1222+F1224+F1226+F1228</f>
        <v>2.69</v>
      </c>
      <c r="G1220" s="135">
        <f>G1222+G1224+G1226+G1228</f>
        <v>0</v>
      </c>
      <c r="H1220" s="138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  <c r="CB1220" s="6"/>
      <c r="CC1220" s="6"/>
      <c r="CD1220" s="6"/>
      <c r="CE1220" s="6"/>
      <c r="CF1220" s="6"/>
      <c r="CG1220" s="6"/>
      <c r="CH1220" s="6"/>
      <c r="CI1220" s="6"/>
      <c r="CJ1220" s="6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  <c r="DE1220" s="3"/>
      <c r="DF1220" s="3"/>
    </row>
    <row r="1221" spans="1:110" s="5" customFormat="1" x14ac:dyDescent="0.25">
      <c r="A1221" s="136"/>
      <c r="B1221" s="139" t="s">
        <v>111</v>
      </c>
      <c r="C1221" s="132" t="s">
        <v>20</v>
      </c>
      <c r="D1221" s="132"/>
      <c r="E1221" s="134">
        <f t="shared" si="19"/>
        <v>2.5000000000000001E-3</v>
      </c>
      <c r="F1221" s="134">
        <v>2.5000000000000001E-3</v>
      </c>
      <c r="G1221" s="135"/>
      <c r="H1221" s="133" t="s">
        <v>126</v>
      </c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  <c r="CB1221" s="6"/>
      <c r="CC1221" s="6"/>
      <c r="CD1221" s="6"/>
      <c r="CE1221" s="6"/>
      <c r="CF1221" s="6"/>
      <c r="CG1221" s="6"/>
      <c r="CH1221" s="6"/>
      <c r="CI1221" s="6"/>
      <c r="CJ1221" s="6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  <c r="DE1221" s="3"/>
      <c r="DF1221" s="3"/>
    </row>
    <row r="1222" spans="1:110" s="5" customFormat="1" x14ac:dyDescent="0.25">
      <c r="A1222" s="136"/>
      <c r="B1222" s="139"/>
      <c r="C1222" s="132" t="s">
        <v>17</v>
      </c>
      <c r="D1222" s="132"/>
      <c r="E1222" s="134">
        <f t="shared" si="19"/>
        <v>2.69</v>
      </c>
      <c r="F1222" s="134">
        <v>2.69</v>
      </c>
      <c r="G1222" s="135"/>
      <c r="H1222" s="132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  <c r="CB1222" s="6"/>
      <c r="CC1222" s="6"/>
      <c r="CD1222" s="6"/>
      <c r="CE1222" s="6"/>
      <c r="CF1222" s="6"/>
      <c r="CG1222" s="6"/>
      <c r="CH1222" s="6"/>
      <c r="CI1222" s="6"/>
      <c r="CJ1222" s="6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</row>
    <row r="1223" spans="1:110" s="5" customFormat="1" x14ac:dyDescent="0.25">
      <c r="A1223" s="136"/>
      <c r="B1223" s="139" t="s">
        <v>113</v>
      </c>
      <c r="C1223" s="132" t="s">
        <v>20</v>
      </c>
      <c r="D1223" s="132"/>
      <c r="E1223" s="134">
        <f t="shared" si="19"/>
        <v>0</v>
      </c>
      <c r="F1223" s="134"/>
      <c r="G1223" s="135"/>
      <c r="H1223" s="132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  <c r="BW1223" s="6"/>
      <c r="BX1223" s="6"/>
      <c r="BY1223" s="6"/>
      <c r="BZ1223" s="6"/>
      <c r="CA1223" s="6"/>
      <c r="CB1223" s="6"/>
      <c r="CC1223" s="6"/>
      <c r="CD1223" s="6"/>
      <c r="CE1223" s="6"/>
      <c r="CF1223" s="6"/>
      <c r="CG1223" s="6"/>
      <c r="CH1223" s="6"/>
      <c r="CI1223" s="6"/>
      <c r="CJ1223" s="6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  <c r="DE1223" s="3"/>
      <c r="DF1223" s="3"/>
    </row>
    <row r="1224" spans="1:110" s="5" customFormat="1" x14ac:dyDescent="0.25">
      <c r="A1224" s="136"/>
      <c r="B1224" s="139"/>
      <c r="C1224" s="132" t="s">
        <v>17</v>
      </c>
      <c r="D1224" s="132"/>
      <c r="E1224" s="134">
        <f t="shared" si="19"/>
        <v>0</v>
      </c>
      <c r="F1224" s="134"/>
      <c r="G1224" s="135"/>
      <c r="H1224" s="132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  <c r="CB1224" s="6"/>
      <c r="CC1224" s="6"/>
      <c r="CD1224" s="6"/>
      <c r="CE1224" s="6"/>
      <c r="CF1224" s="6"/>
      <c r="CG1224" s="6"/>
      <c r="CH1224" s="6"/>
      <c r="CI1224" s="6"/>
      <c r="CJ1224" s="6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</row>
    <row r="1225" spans="1:110" s="5" customFormat="1" x14ac:dyDescent="0.25">
      <c r="A1225" s="136"/>
      <c r="B1225" s="142" t="s">
        <v>115</v>
      </c>
      <c r="C1225" s="132" t="s">
        <v>116</v>
      </c>
      <c r="D1225" s="132"/>
      <c r="E1225" s="134">
        <f t="shared" si="19"/>
        <v>0</v>
      </c>
      <c r="F1225" s="134"/>
      <c r="G1225" s="135"/>
      <c r="H1225" s="132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  <c r="CB1225" s="6"/>
      <c r="CC1225" s="6"/>
      <c r="CD1225" s="6"/>
      <c r="CE1225" s="6"/>
      <c r="CF1225" s="6"/>
      <c r="CG1225" s="6"/>
      <c r="CH1225" s="6"/>
      <c r="CI1225" s="6"/>
      <c r="CJ1225" s="6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  <c r="DE1225" s="3"/>
      <c r="DF1225" s="3"/>
    </row>
    <row r="1226" spans="1:110" s="5" customFormat="1" x14ac:dyDescent="0.25">
      <c r="A1226" s="136"/>
      <c r="B1226" s="142"/>
      <c r="C1226" s="132" t="s">
        <v>17</v>
      </c>
      <c r="D1226" s="132"/>
      <c r="E1226" s="134">
        <f t="shared" si="19"/>
        <v>0</v>
      </c>
      <c r="F1226" s="134"/>
      <c r="G1226" s="135"/>
      <c r="H1226" s="132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  <c r="CB1226" s="6"/>
      <c r="CC1226" s="6"/>
      <c r="CD1226" s="6"/>
      <c r="CE1226" s="6"/>
      <c r="CF1226" s="6"/>
      <c r="CG1226" s="6"/>
      <c r="CH1226" s="6"/>
      <c r="CI1226" s="6"/>
      <c r="CJ1226" s="6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</row>
    <row r="1227" spans="1:110" s="5" customFormat="1" x14ac:dyDescent="0.25">
      <c r="A1227" s="136"/>
      <c r="B1227" s="139" t="s">
        <v>118</v>
      </c>
      <c r="C1227" s="132" t="s">
        <v>52</v>
      </c>
      <c r="D1227" s="133"/>
      <c r="E1227" s="134">
        <f t="shared" si="19"/>
        <v>0</v>
      </c>
      <c r="F1227" s="134"/>
      <c r="G1227" s="135"/>
      <c r="H1227" s="133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  <c r="BW1227" s="6"/>
      <c r="BX1227" s="6"/>
      <c r="BY1227" s="6"/>
      <c r="BZ1227" s="6"/>
      <c r="CA1227" s="6"/>
      <c r="CB1227" s="6"/>
      <c r="CC1227" s="6"/>
      <c r="CD1227" s="6"/>
      <c r="CE1227" s="6"/>
      <c r="CF1227" s="6"/>
      <c r="CG1227" s="6"/>
      <c r="CH1227" s="6"/>
      <c r="CI1227" s="6"/>
      <c r="CJ1227" s="6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</row>
    <row r="1228" spans="1:110" s="5" customFormat="1" x14ac:dyDescent="0.25">
      <c r="A1228" s="143"/>
      <c r="B1228" s="139"/>
      <c r="C1228" s="132" t="s">
        <v>17</v>
      </c>
      <c r="D1228" s="133"/>
      <c r="E1228" s="134">
        <f t="shared" si="19"/>
        <v>0</v>
      </c>
      <c r="F1228" s="134"/>
      <c r="G1228" s="135"/>
      <c r="H1228" s="133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  <c r="CB1228" s="6"/>
      <c r="CC1228" s="6"/>
      <c r="CD1228" s="6"/>
      <c r="CE1228" s="6"/>
      <c r="CF1228" s="6"/>
      <c r="CG1228" s="6"/>
      <c r="CH1228" s="6"/>
      <c r="CI1228" s="6"/>
      <c r="CJ1228" s="6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</row>
    <row r="1229" spans="1:110" s="3" customFormat="1" x14ac:dyDescent="0.25">
      <c r="A1229" s="130">
        <v>59</v>
      </c>
      <c r="B1229" s="131" t="s">
        <v>175</v>
      </c>
      <c r="C1229" s="132" t="s">
        <v>19</v>
      </c>
      <c r="D1229" s="133"/>
      <c r="E1229" s="135">
        <f t="shared" si="19"/>
        <v>1</v>
      </c>
      <c r="F1229" s="135">
        <v>1</v>
      </c>
      <c r="G1229" s="135"/>
      <c r="H1229" s="133"/>
      <c r="I1229" s="5"/>
      <c r="J1229" s="5"/>
      <c r="K1229" s="5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  <c r="CB1229" s="6"/>
      <c r="CC1229" s="6"/>
      <c r="CD1229" s="6"/>
      <c r="CE1229" s="6"/>
      <c r="CF1229" s="6"/>
      <c r="CG1229" s="6"/>
      <c r="CH1229" s="6"/>
      <c r="CI1229" s="6"/>
      <c r="CJ1229" s="6"/>
    </row>
    <row r="1230" spans="1:110" s="3" customFormat="1" x14ac:dyDescent="0.25">
      <c r="A1230" s="136"/>
      <c r="B1230" s="137"/>
      <c r="C1230" s="132" t="s">
        <v>17</v>
      </c>
      <c r="D1230" s="138"/>
      <c r="E1230" s="135">
        <f t="shared" si="19"/>
        <v>3.1080000000000001</v>
      </c>
      <c r="F1230" s="135">
        <f>F1232+F1234+F1236+F1238</f>
        <v>3.1080000000000001</v>
      </c>
      <c r="G1230" s="135">
        <f>G1232+G1234+G1236+G1238</f>
        <v>0</v>
      </c>
      <c r="H1230" s="138"/>
      <c r="I1230" s="5"/>
      <c r="J1230" s="5"/>
      <c r="K1230" s="5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  <c r="CB1230" s="6"/>
      <c r="CC1230" s="6"/>
      <c r="CD1230" s="6"/>
      <c r="CE1230" s="6"/>
      <c r="CF1230" s="6"/>
      <c r="CG1230" s="6"/>
      <c r="CH1230" s="6"/>
      <c r="CI1230" s="6"/>
      <c r="CJ1230" s="6"/>
    </row>
    <row r="1231" spans="1:110" s="3" customFormat="1" x14ac:dyDescent="0.25">
      <c r="A1231" s="136"/>
      <c r="B1231" s="139" t="s">
        <v>111</v>
      </c>
      <c r="C1231" s="132" t="s">
        <v>20</v>
      </c>
      <c r="D1231" s="132"/>
      <c r="E1231" s="135">
        <f t="shared" si="19"/>
        <v>0</v>
      </c>
      <c r="F1231" s="135"/>
      <c r="G1231" s="135"/>
      <c r="H1231" s="132"/>
      <c r="I1231" s="5"/>
      <c r="J1231" s="5"/>
      <c r="K1231" s="5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  <c r="CB1231" s="6"/>
      <c r="CC1231" s="6"/>
      <c r="CD1231" s="6"/>
      <c r="CE1231" s="6"/>
      <c r="CF1231" s="6"/>
      <c r="CG1231" s="6"/>
      <c r="CH1231" s="6"/>
      <c r="CI1231" s="6"/>
      <c r="CJ1231" s="6"/>
    </row>
    <row r="1232" spans="1:110" s="3" customFormat="1" x14ac:dyDescent="0.25">
      <c r="A1232" s="136"/>
      <c r="B1232" s="139"/>
      <c r="C1232" s="132" t="s">
        <v>17</v>
      </c>
      <c r="D1232" s="132"/>
      <c r="E1232" s="135">
        <f t="shared" si="19"/>
        <v>0</v>
      </c>
      <c r="F1232" s="135"/>
      <c r="G1232" s="135"/>
      <c r="H1232" s="132"/>
      <c r="I1232" s="5"/>
      <c r="J1232" s="5"/>
      <c r="K1232" s="5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  <c r="CB1232" s="6"/>
      <c r="CC1232" s="6"/>
      <c r="CD1232" s="6"/>
      <c r="CE1232" s="6"/>
      <c r="CF1232" s="6"/>
      <c r="CG1232" s="6"/>
      <c r="CH1232" s="6"/>
      <c r="CI1232" s="6"/>
      <c r="CJ1232" s="6"/>
    </row>
    <row r="1233" spans="1:88" s="3" customFormat="1" x14ac:dyDescent="0.25">
      <c r="A1233" s="136"/>
      <c r="B1233" s="139" t="s">
        <v>113</v>
      </c>
      <c r="C1233" s="132" t="s">
        <v>20</v>
      </c>
      <c r="D1233" s="132"/>
      <c r="E1233" s="135">
        <f t="shared" si="19"/>
        <v>4.1999999999999997E-3</v>
      </c>
      <c r="F1233" s="135">
        <v>4.1999999999999997E-3</v>
      </c>
      <c r="G1233" s="135"/>
      <c r="H1233" s="132"/>
      <c r="I1233" s="5"/>
      <c r="J1233" s="5"/>
      <c r="K1233" s="5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  <c r="CB1233" s="6"/>
      <c r="CC1233" s="6"/>
      <c r="CD1233" s="6"/>
      <c r="CE1233" s="6"/>
      <c r="CF1233" s="6"/>
      <c r="CG1233" s="6"/>
      <c r="CH1233" s="6"/>
      <c r="CI1233" s="6"/>
      <c r="CJ1233" s="6"/>
    </row>
    <row r="1234" spans="1:88" s="3" customFormat="1" x14ac:dyDescent="0.25">
      <c r="A1234" s="136"/>
      <c r="B1234" s="139"/>
      <c r="C1234" s="132" t="s">
        <v>17</v>
      </c>
      <c r="D1234" s="132"/>
      <c r="E1234" s="135">
        <f t="shared" si="19"/>
        <v>3.1080000000000001</v>
      </c>
      <c r="F1234" s="135">
        <v>3.1080000000000001</v>
      </c>
      <c r="G1234" s="135"/>
      <c r="H1234" s="132"/>
      <c r="I1234" s="5"/>
      <c r="J1234" s="5"/>
      <c r="K1234" s="5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  <c r="CB1234" s="6"/>
      <c r="CC1234" s="6"/>
      <c r="CD1234" s="6"/>
      <c r="CE1234" s="6"/>
      <c r="CF1234" s="6"/>
      <c r="CG1234" s="6"/>
      <c r="CH1234" s="6"/>
      <c r="CI1234" s="6"/>
      <c r="CJ1234" s="6"/>
    </row>
    <row r="1235" spans="1:88" s="3" customFormat="1" x14ac:dyDescent="0.25">
      <c r="A1235" s="136"/>
      <c r="B1235" s="142" t="s">
        <v>115</v>
      </c>
      <c r="C1235" s="132" t="s">
        <v>116</v>
      </c>
      <c r="D1235" s="132"/>
      <c r="E1235" s="135">
        <f t="shared" si="19"/>
        <v>0</v>
      </c>
      <c r="F1235" s="135"/>
      <c r="G1235" s="135"/>
      <c r="H1235" s="132"/>
      <c r="I1235" s="5"/>
      <c r="J1235" s="5"/>
      <c r="K1235" s="5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  <c r="CB1235" s="6"/>
      <c r="CC1235" s="6"/>
      <c r="CD1235" s="6"/>
      <c r="CE1235" s="6"/>
      <c r="CF1235" s="6"/>
      <c r="CG1235" s="6"/>
      <c r="CH1235" s="6"/>
      <c r="CI1235" s="6"/>
      <c r="CJ1235" s="6"/>
    </row>
    <row r="1236" spans="1:88" s="3" customFormat="1" x14ac:dyDescent="0.25">
      <c r="A1236" s="136"/>
      <c r="B1236" s="142"/>
      <c r="C1236" s="132" t="s">
        <v>17</v>
      </c>
      <c r="D1236" s="132"/>
      <c r="E1236" s="135">
        <f t="shared" si="19"/>
        <v>0</v>
      </c>
      <c r="F1236" s="135"/>
      <c r="G1236" s="135"/>
      <c r="H1236" s="132"/>
      <c r="I1236" s="5"/>
      <c r="J1236" s="5"/>
      <c r="K1236" s="5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  <c r="BW1236" s="6"/>
      <c r="BX1236" s="6"/>
      <c r="BY1236" s="6"/>
      <c r="BZ1236" s="6"/>
      <c r="CA1236" s="6"/>
      <c r="CB1236" s="6"/>
      <c r="CC1236" s="6"/>
      <c r="CD1236" s="6"/>
      <c r="CE1236" s="6"/>
      <c r="CF1236" s="6"/>
      <c r="CG1236" s="6"/>
      <c r="CH1236" s="6"/>
      <c r="CI1236" s="6"/>
      <c r="CJ1236" s="6"/>
    </row>
    <row r="1237" spans="1:88" s="3" customFormat="1" x14ac:dyDescent="0.25">
      <c r="A1237" s="136"/>
      <c r="B1237" s="139" t="s">
        <v>118</v>
      </c>
      <c r="C1237" s="132" t="s">
        <v>52</v>
      </c>
      <c r="D1237" s="133"/>
      <c r="E1237" s="135">
        <f t="shared" si="19"/>
        <v>0</v>
      </c>
      <c r="F1237" s="135"/>
      <c r="G1237" s="135"/>
      <c r="H1237" s="133"/>
      <c r="I1237" s="5"/>
      <c r="J1237" s="5"/>
      <c r="K1237" s="5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  <c r="BW1237" s="6"/>
      <c r="BX1237" s="6"/>
      <c r="BY1237" s="6"/>
      <c r="BZ1237" s="6"/>
      <c r="CA1237" s="6"/>
      <c r="CB1237" s="6"/>
      <c r="CC1237" s="6"/>
      <c r="CD1237" s="6"/>
      <c r="CE1237" s="6"/>
      <c r="CF1237" s="6"/>
      <c r="CG1237" s="6"/>
      <c r="CH1237" s="6"/>
      <c r="CI1237" s="6"/>
      <c r="CJ1237" s="6"/>
    </row>
    <row r="1238" spans="1:88" s="3" customFormat="1" x14ac:dyDescent="0.25">
      <c r="A1238" s="143"/>
      <c r="B1238" s="139"/>
      <c r="C1238" s="132" t="s">
        <v>17</v>
      </c>
      <c r="D1238" s="133"/>
      <c r="E1238" s="135">
        <f t="shared" si="19"/>
        <v>0</v>
      </c>
      <c r="F1238" s="135"/>
      <c r="G1238" s="135"/>
      <c r="H1238" s="133"/>
      <c r="I1238" s="5"/>
      <c r="J1238" s="5"/>
      <c r="K1238" s="5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  <c r="BW1238" s="6"/>
      <c r="BX1238" s="6"/>
      <c r="BY1238" s="6"/>
      <c r="BZ1238" s="6"/>
      <c r="CA1238" s="6"/>
      <c r="CB1238" s="6"/>
      <c r="CC1238" s="6"/>
      <c r="CD1238" s="6"/>
      <c r="CE1238" s="6"/>
      <c r="CF1238" s="6"/>
      <c r="CG1238" s="6"/>
      <c r="CH1238" s="6"/>
      <c r="CI1238" s="6"/>
      <c r="CJ1238" s="6"/>
    </row>
    <row r="1239" spans="1:88" s="3" customFormat="1" x14ac:dyDescent="0.25">
      <c r="A1239" s="130">
        <v>60</v>
      </c>
      <c r="B1239" s="131" t="s">
        <v>176</v>
      </c>
      <c r="C1239" s="132" t="s">
        <v>19</v>
      </c>
      <c r="D1239" s="133"/>
      <c r="E1239" s="135">
        <f t="shared" si="19"/>
        <v>1</v>
      </c>
      <c r="F1239" s="135">
        <v>1</v>
      </c>
      <c r="G1239" s="135"/>
      <c r="H1239" s="133"/>
      <c r="I1239" s="5"/>
      <c r="J1239" s="5"/>
      <c r="K1239" s="5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  <c r="BW1239" s="6"/>
      <c r="BX1239" s="6"/>
      <c r="BY1239" s="6"/>
      <c r="BZ1239" s="6"/>
      <c r="CA1239" s="6"/>
      <c r="CB1239" s="6"/>
      <c r="CC1239" s="6"/>
      <c r="CD1239" s="6"/>
      <c r="CE1239" s="6"/>
      <c r="CF1239" s="6"/>
      <c r="CG1239" s="6"/>
      <c r="CH1239" s="6"/>
      <c r="CI1239" s="6"/>
      <c r="CJ1239" s="6"/>
    </row>
    <row r="1240" spans="1:88" s="3" customFormat="1" x14ac:dyDescent="0.25">
      <c r="A1240" s="136"/>
      <c r="B1240" s="137"/>
      <c r="C1240" s="132" t="s">
        <v>17</v>
      </c>
      <c r="D1240" s="138"/>
      <c r="E1240" s="135">
        <f t="shared" si="19"/>
        <v>18.387</v>
      </c>
      <c r="F1240" s="135">
        <f>F1242+F1244+F1246+F1248</f>
        <v>18.387</v>
      </c>
      <c r="G1240" s="135">
        <f>G1242+G1244+G1246+G1248</f>
        <v>0</v>
      </c>
      <c r="H1240" s="138"/>
      <c r="I1240" s="5"/>
      <c r="J1240" s="5"/>
      <c r="K1240" s="5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  <c r="BW1240" s="6"/>
      <c r="BX1240" s="6"/>
      <c r="BY1240" s="6"/>
      <c r="BZ1240" s="6"/>
      <c r="CA1240" s="6"/>
      <c r="CB1240" s="6"/>
      <c r="CC1240" s="6"/>
      <c r="CD1240" s="6"/>
      <c r="CE1240" s="6"/>
      <c r="CF1240" s="6"/>
      <c r="CG1240" s="6"/>
      <c r="CH1240" s="6"/>
      <c r="CI1240" s="6"/>
      <c r="CJ1240" s="6"/>
    </row>
    <row r="1241" spans="1:88" s="3" customFormat="1" x14ac:dyDescent="0.25">
      <c r="A1241" s="136"/>
      <c r="B1241" s="139" t="s">
        <v>111</v>
      </c>
      <c r="C1241" s="132" t="s">
        <v>20</v>
      </c>
      <c r="D1241" s="132"/>
      <c r="E1241" s="135">
        <f t="shared" si="19"/>
        <v>0</v>
      </c>
      <c r="F1241" s="135"/>
      <c r="G1241" s="135"/>
      <c r="H1241" s="132"/>
      <c r="I1241" s="5"/>
      <c r="J1241" s="5"/>
      <c r="K1241" s="5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  <c r="BW1241" s="6"/>
      <c r="BX1241" s="6"/>
      <c r="BY1241" s="6"/>
      <c r="BZ1241" s="6"/>
      <c r="CA1241" s="6"/>
      <c r="CB1241" s="6"/>
      <c r="CC1241" s="6"/>
      <c r="CD1241" s="6"/>
      <c r="CE1241" s="6"/>
      <c r="CF1241" s="6"/>
      <c r="CG1241" s="6"/>
      <c r="CH1241" s="6"/>
      <c r="CI1241" s="6"/>
      <c r="CJ1241" s="6"/>
    </row>
    <row r="1242" spans="1:88" s="3" customFormat="1" x14ac:dyDescent="0.25">
      <c r="A1242" s="136"/>
      <c r="B1242" s="139"/>
      <c r="C1242" s="132" t="s">
        <v>17</v>
      </c>
      <c r="D1242" s="132"/>
      <c r="E1242" s="135">
        <f t="shared" si="19"/>
        <v>0</v>
      </c>
      <c r="F1242" s="135"/>
      <c r="G1242" s="135"/>
      <c r="H1242" s="132"/>
      <c r="I1242" s="5"/>
      <c r="J1242" s="5"/>
      <c r="K1242" s="5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  <c r="CB1242" s="6"/>
      <c r="CC1242" s="6"/>
      <c r="CD1242" s="6"/>
      <c r="CE1242" s="6"/>
      <c r="CF1242" s="6"/>
      <c r="CG1242" s="6"/>
      <c r="CH1242" s="6"/>
      <c r="CI1242" s="6"/>
      <c r="CJ1242" s="6"/>
    </row>
    <row r="1243" spans="1:88" s="3" customFormat="1" x14ac:dyDescent="0.25">
      <c r="A1243" s="136"/>
      <c r="B1243" s="139" t="s">
        <v>113</v>
      </c>
      <c r="C1243" s="132" t="s">
        <v>20</v>
      </c>
      <c r="D1243" s="132"/>
      <c r="E1243" s="135">
        <f t="shared" si="19"/>
        <v>1.7500000000000002E-2</v>
      </c>
      <c r="F1243" s="135">
        <v>1.7500000000000002E-2</v>
      </c>
      <c r="G1243" s="135"/>
      <c r="H1243" s="132"/>
      <c r="I1243" s="5"/>
      <c r="J1243" s="5"/>
      <c r="K1243" s="5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  <c r="CB1243" s="6"/>
      <c r="CC1243" s="6"/>
      <c r="CD1243" s="6"/>
      <c r="CE1243" s="6"/>
      <c r="CF1243" s="6"/>
      <c r="CG1243" s="6"/>
      <c r="CH1243" s="6"/>
      <c r="CI1243" s="6"/>
      <c r="CJ1243" s="6"/>
    </row>
    <row r="1244" spans="1:88" s="3" customFormat="1" x14ac:dyDescent="0.25">
      <c r="A1244" s="136"/>
      <c r="B1244" s="139"/>
      <c r="C1244" s="132" t="s">
        <v>17</v>
      </c>
      <c r="D1244" s="132"/>
      <c r="E1244" s="135">
        <f t="shared" si="19"/>
        <v>18.387</v>
      </c>
      <c r="F1244" s="135">
        <v>18.387</v>
      </c>
      <c r="G1244" s="135"/>
      <c r="H1244" s="132"/>
      <c r="I1244" s="5"/>
      <c r="J1244" s="5"/>
      <c r="K1244" s="5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6"/>
      <c r="BY1244" s="6"/>
      <c r="BZ1244" s="6"/>
      <c r="CA1244" s="6"/>
      <c r="CB1244" s="6"/>
      <c r="CC1244" s="6"/>
      <c r="CD1244" s="6"/>
      <c r="CE1244" s="6"/>
      <c r="CF1244" s="6"/>
      <c r="CG1244" s="6"/>
      <c r="CH1244" s="6"/>
      <c r="CI1244" s="6"/>
      <c r="CJ1244" s="6"/>
    </row>
    <row r="1245" spans="1:88" s="3" customFormat="1" x14ac:dyDescent="0.25">
      <c r="A1245" s="136"/>
      <c r="B1245" s="142" t="s">
        <v>115</v>
      </c>
      <c r="C1245" s="132" t="s">
        <v>116</v>
      </c>
      <c r="D1245" s="132"/>
      <c r="E1245" s="135">
        <f t="shared" si="19"/>
        <v>0</v>
      </c>
      <c r="F1245" s="135"/>
      <c r="G1245" s="135"/>
      <c r="H1245" s="132"/>
      <c r="I1245" s="5"/>
      <c r="J1245" s="5"/>
      <c r="K1245" s="5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  <c r="CB1245" s="6"/>
      <c r="CC1245" s="6"/>
      <c r="CD1245" s="6"/>
      <c r="CE1245" s="6"/>
      <c r="CF1245" s="6"/>
      <c r="CG1245" s="6"/>
      <c r="CH1245" s="6"/>
      <c r="CI1245" s="6"/>
      <c r="CJ1245" s="6"/>
    </row>
    <row r="1246" spans="1:88" s="3" customFormat="1" x14ac:dyDescent="0.25">
      <c r="A1246" s="136"/>
      <c r="B1246" s="142"/>
      <c r="C1246" s="132" t="s">
        <v>17</v>
      </c>
      <c r="D1246" s="132"/>
      <c r="E1246" s="135">
        <f t="shared" si="19"/>
        <v>0</v>
      </c>
      <c r="F1246" s="135"/>
      <c r="G1246" s="135"/>
      <c r="H1246" s="132"/>
      <c r="I1246" s="5"/>
      <c r="J1246" s="5"/>
      <c r="K1246" s="5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  <c r="CB1246" s="6"/>
      <c r="CC1246" s="6"/>
      <c r="CD1246" s="6"/>
      <c r="CE1246" s="6"/>
      <c r="CF1246" s="6"/>
      <c r="CG1246" s="6"/>
      <c r="CH1246" s="6"/>
      <c r="CI1246" s="6"/>
      <c r="CJ1246" s="6"/>
    </row>
    <row r="1247" spans="1:88" s="3" customFormat="1" x14ac:dyDescent="0.25">
      <c r="A1247" s="136"/>
      <c r="B1247" s="139" t="s">
        <v>118</v>
      </c>
      <c r="C1247" s="132" t="s">
        <v>52</v>
      </c>
      <c r="D1247" s="133"/>
      <c r="E1247" s="135">
        <f t="shared" si="19"/>
        <v>0</v>
      </c>
      <c r="F1247" s="135"/>
      <c r="G1247" s="135"/>
      <c r="H1247" s="133"/>
      <c r="I1247" s="5"/>
      <c r="J1247" s="5"/>
      <c r="K1247" s="5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  <c r="CB1247" s="6"/>
      <c r="CC1247" s="6"/>
      <c r="CD1247" s="6"/>
      <c r="CE1247" s="6"/>
      <c r="CF1247" s="6"/>
      <c r="CG1247" s="6"/>
      <c r="CH1247" s="6"/>
      <c r="CI1247" s="6"/>
      <c r="CJ1247" s="6"/>
    </row>
    <row r="1248" spans="1:88" s="3" customFormat="1" x14ac:dyDescent="0.25">
      <c r="A1248" s="143"/>
      <c r="B1248" s="139"/>
      <c r="C1248" s="132" t="s">
        <v>17</v>
      </c>
      <c r="D1248" s="133"/>
      <c r="E1248" s="135">
        <f t="shared" si="19"/>
        <v>0</v>
      </c>
      <c r="F1248" s="135"/>
      <c r="G1248" s="135"/>
      <c r="H1248" s="133"/>
      <c r="I1248" s="5"/>
      <c r="J1248" s="5"/>
      <c r="K1248" s="5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  <c r="CB1248" s="6"/>
      <c r="CC1248" s="6"/>
      <c r="CD1248" s="6"/>
      <c r="CE1248" s="6"/>
      <c r="CF1248" s="6"/>
      <c r="CG1248" s="6"/>
      <c r="CH1248" s="6"/>
      <c r="CI1248" s="6"/>
      <c r="CJ1248" s="6"/>
    </row>
    <row r="1249" spans="1:88" s="3" customFormat="1" x14ac:dyDescent="0.25">
      <c r="A1249" s="130">
        <v>61</v>
      </c>
      <c r="B1249" s="131" t="s">
        <v>177</v>
      </c>
      <c r="C1249" s="132"/>
      <c r="D1249" s="133"/>
      <c r="E1249" s="134">
        <f t="shared" si="19"/>
        <v>1</v>
      </c>
      <c r="F1249" s="134"/>
      <c r="G1249" s="135">
        <v>1</v>
      </c>
      <c r="H1249" s="133"/>
      <c r="I1249" s="5"/>
      <c r="J1249" s="5"/>
      <c r="K1249" s="5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  <c r="CB1249" s="6"/>
      <c r="CC1249" s="6"/>
      <c r="CD1249" s="6"/>
      <c r="CE1249" s="6"/>
      <c r="CF1249" s="6"/>
      <c r="CG1249" s="6"/>
      <c r="CH1249" s="6"/>
      <c r="CI1249" s="6"/>
      <c r="CJ1249" s="6"/>
    </row>
    <row r="1250" spans="1:88" s="3" customFormat="1" x14ac:dyDescent="0.25">
      <c r="A1250" s="136"/>
      <c r="B1250" s="137"/>
      <c r="C1250" s="132" t="s">
        <v>17</v>
      </c>
      <c r="D1250" s="138"/>
      <c r="E1250" s="134">
        <f t="shared" si="19"/>
        <v>201.09700000000001</v>
      </c>
      <c r="F1250" s="134">
        <f>F1252+F1254+F1256+F1258</f>
        <v>0</v>
      </c>
      <c r="G1250" s="135">
        <f>G1252+G1254+G1256+G1258</f>
        <v>201.09700000000001</v>
      </c>
      <c r="H1250" s="138"/>
      <c r="I1250" s="5"/>
      <c r="J1250" s="5"/>
      <c r="K1250" s="5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  <c r="CB1250" s="6"/>
      <c r="CC1250" s="6"/>
      <c r="CD1250" s="6"/>
      <c r="CE1250" s="6"/>
      <c r="CF1250" s="6"/>
      <c r="CG1250" s="6"/>
      <c r="CH1250" s="6"/>
      <c r="CI1250" s="6"/>
      <c r="CJ1250" s="6"/>
    </row>
    <row r="1251" spans="1:88" s="3" customFormat="1" x14ac:dyDescent="0.25">
      <c r="A1251" s="136"/>
      <c r="B1251" s="151" t="s">
        <v>111</v>
      </c>
      <c r="C1251" s="132" t="s">
        <v>20</v>
      </c>
      <c r="D1251" s="132"/>
      <c r="E1251" s="134">
        <f t="shared" si="19"/>
        <v>0</v>
      </c>
      <c r="F1251" s="134"/>
      <c r="G1251" s="135"/>
      <c r="H1251" s="132"/>
      <c r="I1251" s="5"/>
      <c r="J1251" s="5"/>
      <c r="K1251" s="5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  <c r="CB1251" s="6"/>
      <c r="CC1251" s="6"/>
      <c r="CD1251" s="6"/>
      <c r="CE1251" s="6"/>
      <c r="CF1251" s="6"/>
      <c r="CG1251" s="6"/>
      <c r="CH1251" s="6"/>
      <c r="CI1251" s="6"/>
      <c r="CJ1251" s="6"/>
    </row>
    <row r="1252" spans="1:88" s="3" customFormat="1" x14ac:dyDescent="0.25">
      <c r="A1252" s="136"/>
      <c r="B1252" s="152"/>
      <c r="C1252" s="132" t="s">
        <v>17</v>
      </c>
      <c r="D1252" s="132"/>
      <c r="E1252" s="134">
        <f t="shared" si="19"/>
        <v>0</v>
      </c>
      <c r="F1252" s="134"/>
      <c r="G1252" s="135"/>
      <c r="H1252" s="132"/>
      <c r="I1252" s="5"/>
      <c r="J1252" s="5"/>
      <c r="K1252" s="5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  <c r="CB1252" s="6"/>
      <c r="CC1252" s="6"/>
      <c r="CD1252" s="6"/>
      <c r="CE1252" s="6"/>
      <c r="CF1252" s="6"/>
      <c r="CG1252" s="6"/>
      <c r="CH1252" s="6"/>
      <c r="CI1252" s="6"/>
      <c r="CJ1252" s="6"/>
    </row>
    <row r="1253" spans="1:88" s="3" customFormat="1" x14ac:dyDescent="0.25">
      <c r="A1253" s="136"/>
      <c r="B1253" s="151" t="s">
        <v>113</v>
      </c>
      <c r="C1253" s="132" t="s">
        <v>20</v>
      </c>
      <c r="D1253" s="132"/>
      <c r="E1253" s="134">
        <f t="shared" si="19"/>
        <v>0</v>
      </c>
      <c r="F1253" s="134"/>
      <c r="G1253" s="135"/>
      <c r="H1253" s="132"/>
      <c r="I1253" s="5"/>
      <c r="J1253" s="5"/>
      <c r="K1253" s="5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  <c r="CB1253" s="6"/>
      <c r="CC1253" s="6"/>
      <c r="CD1253" s="6"/>
      <c r="CE1253" s="6"/>
      <c r="CF1253" s="6"/>
      <c r="CG1253" s="6"/>
      <c r="CH1253" s="6"/>
      <c r="CI1253" s="6"/>
      <c r="CJ1253" s="6"/>
    </row>
    <row r="1254" spans="1:88" s="3" customFormat="1" x14ac:dyDescent="0.25">
      <c r="A1254" s="136"/>
      <c r="B1254" s="152"/>
      <c r="C1254" s="132" t="s">
        <v>17</v>
      </c>
      <c r="D1254" s="132"/>
      <c r="E1254" s="134">
        <f t="shared" si="19"/>
        <v>0</v>
      </c>
      <c r="F1254" s="134"/>
      <c r="G1254" s="135"/>
      <c r="H1254" s="132"/>
      <c r="I1254" s="5"/>
      <c r="J1254" s="5"/>
      <c r="K1254" s="5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  <c r="CB1254" s="6"/>
      <c r="CC1254" s="6"/>
      <c r="CD1254" s="6"/>
      <c r="CE1254" s="6"/>
      <c r="CF1254" s="6"/>
      <c r="CG1254" s="6"/>
      <c r="CH1254" s="6"/>
      <c r="CI1254" s="6"/>
      <c r="CJ1254" s="6"/>
    </row>
    <row r="1255" spans="1:88" s="3" customFormat="1" x14ac:dyDescent="0.25">
      <c r="A1255" s="136"/>
      <c r="B1255" s="153" t="s">
        <v>115</v>
      </c>
      <c r="C1255" s="132" t="s">
        <v>116</v>
      </c>
      <c r="D1255" s="132"/>
      <c r="E1255" s="134">
        <f t="shared" si="19"/>
        <v>0.42</v>
      </c>
      <c r="F1255" s="134"/>
      <c r="G1255" s="135">
        <v>0.42</v>
      </c>
      <c r="H1255" s="132"/>
      <c r="I1255" s="5"/>
      <c r="J1255" s="5"/>
      <c r="K1255" s="5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  <c r="CB1255" s="6"/>
      <c r="CC1255" s="6"/>
      <c r="CD1255" s="6"/>
      <c r="CE1255" s="6"/>
      <c r="CF1255" s="6"/>
      <c r="CG1255" s="6"/>
      <c r="CH1255" s="6"/>
      <c r="CI1255" s="6"/>
      <c r="CJ1255" s="6"/>
    </row>
    <row r="1256" spans="1:88" s="3" customFormat="1" x14ac:dyDescent="0.25">
      <c r="A1256" s="136"/>
      <c r="B1256" s="154"/>
      <c r="C1256" s="132" t="s">
        <v>17</v>
      </c>
      <c r="D1256" s="132"/>
      <c r="E1256" s="134">
        <f t="shared" si="19"/>
        <v>201.09700000000001</v>
      </c>
      <c r="F1256" s="134"/>
      <c r="G1256" s="135">
        <v>201.09700000000001</v>
      </c>
      <c r="H1256" s="132"/>
      <c r="I1256" s="5"/>
      <c r="J1256" s="5"/>
      <c r="K1256" s="5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6"/>
      <c r="BY1256" s="6"/>
      <c r="BZ1256" s="6"/>
      <c r="CA1256" s="6"/>
      <c r="CB1256" s="6"/>
      <c r="CC1256" s="6"/>
      <c r="CD1256" s="6"/>
      <c r="CE1256" s="6"/>
      <c r="CF1256" s="6"/>
      <c r="CG1256" s="6"/>
      <c r="CH1256" s="6"/>
      <c r="CI1256" s="6"/>
      <c r="CJ1256" s="6"/>
    </row>
    <row r="1257" spans="1:88" s="3" customFormat="1" x14ac:dyDescent="0.25">
      <c r="A1257" s="136"/>
      <c r="B1257" s="151" t="s">
        <v>118</v>
      </c>
      <c r="C1257" s="132" t="s">
        <v>52</v>
      </c>
      <c r="D1257" s="133"/>
      <c r="E1257" s="134">
        <f t="shared" si="19"/>
        <v>0</v>
      </c>
      <c r="F1257" s="134"/>
      <c r="G1257" s="135"/>
      <c r="H1257" s="133"/>
      <c r="I1257" s="5"/>
      <c r="J1257" s="5"/>
      <c r="K1257" s="5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  <c r="CB1257" s="6"/>
      <c r="CC1257" s="6"/>
      <c r="CD1257" s="6"/>
      <c r="CE1257" s="6"/>
      <c r="CF1257" s="6"/>
      <c r="CG1257" s="6"/>
      <c r="CH1257" s="6"/>
      <c r="CI1257" s="6"/>
      <c r="CJ1257" s="6"/>
    </row>
    <row r="1258" spans="1:88" s="3" customFormat="1" x14ac:dyDescent="0.25">
      <c r="A1258" s="143"/>
      <c r="B1258" s="152"/>
      <c r="C1258" s="132" t="s">
        <v>17</v>
      </c>
      <c r="D1258" s="133"/>
      <c r="E1258" s="134">
        <f t="shared" si="19"/>
        <v>0</v>
      </c>
      <c r="F1258" s="134"/>
      <c r="G1258" s="135"/>
      <c r="H1258" s="133"/>
      <c r="I1258" s="5"/>
      <c r="J1258" s="5"/>
      <c r="K1258" s="5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  <c r="CB1258" s="6"/>
      <c r="CC1258" s="6"/>
      <c r="CD1258" s="6"/>
      <c r="CE1258" s="6"/>
      <c r="CF1258" s="6"/>
      <c r="CG1258" s="6"/>
      <c r="CH1258" s="6"/>
      <c r="CI1258" s="6"/>
      <c r="CJ1258" s="6"/>
    </row>
    <row r="1259" spans="1:88" s="3" customFormat="1" x14ac:dyDescent="0.25">
      <c r="A1259" s="130">
        <v>62</v>
      </c>
      <c r="B1259" s="131" t="s">
        <v>178</v>
      </c>
      <c r="C1259" s="132" t="s">
        <v>19</v>
      </c>
      <c r="D1259" s="133"/>
      <c r="E1259" s="135">
        <f t="shared" si="19"/>
        <v>1</v>
      </c>
      <c r="F1259" s="135"/>
      <c r="G1259" s="135">
        <v>1</v>
      </c>
      <c r="H1259" s="133"/>
      <c r="I1259" s="5"/>
      <c r="J1259" s="5"/>
      <c r="K1259" s="5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  <c r="CB1259" s="6"/>
      <c r="CC1259" s="6"/>
      <c r="CD1259" s="6"/>
      <c r="CE1259" s="6"/>
      <c r="CF1259" s="6"/>
      <c r="CG1259" s="6"/>
      <c r="CH1259" s="6"/>
      <c r="CI1259" s="6"/>
      <c r="CJ1259" s="6"/>
    </row>
    <row r="1260" spans="1:88" s="3" customFormat="1" x14ac:dyDescent="0.25">
      <c r="A1260" s="136"/>
      <c r="B1260" s="137"/>
      <c r="C1260" s="132" t="s">
        <v>17</v>
      </c>
      <c r="D1260" s="138"/>
      <c r="E1260" s="135">
        <f t="shared" si="19"/>
        <v>17.91</v>
      </c>
      <c r="F1260" s="135">
        <f>F1262+F1264+F1266+F1268</f>
        <v>8.1790000000000003</v>
      </c>
      <c r="G1260" s="135">
        <f>G1262+G1264+G1266+G1268</f>
        <v>9.7309999999999999</v>
      </c>
      <c r="H1260" s="138"/>
      <c r="I1260" s="5"/>
      <c r="J1260" s="5"/>
      <c r="K1260" s="5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6"/>
      <c r="BY1260" s="6"/>
      <c r="BZ1260" s="6"/>
      <c r="CA1260" s="6"/>
      <c r="CB1260" s="6"/>
      <c r="CC1260" s="6"/>
      <c r="CD1260" s="6"/>
      <c r="CE1260" s="6"/>
      <c r="CF1260" s="6"/>
      <c r="CG1260" s="6"/>
      <c r="CH1260" s="6"/>
      <c r="CI1260" s="6"/>
      <c r="CJ1260" s="6"/>
    </row>
    <row r="1261" spans="1:88" s="3" customFormat="1" x14ac:dyDescent="0.25">
      <c r="A1261" s="136"/>
      <c r="B1261" s="139" t="s">
        <v>111</v>
      </c>
      <c r="C1261" s="132" t="s">
        <v>20</v>
      </c>
      <c r="D1261" s="132"/>
      <c r="E1261" s="135">
        <f t="shared" si="19"/>
        <v>3.9E-2</v>
      </c>
      <c r="F1261" s="135">
        <v>0.01</v>
      </c>
      <c r="G1261" s="135">
        <v>2.9000000000000001E-2</v>
      </c>
      <c r="H1261" s="132"/>
      <c r="I1261" s="5"/>
      <c r="J1261" s="5"/>
      <c r="K1261" s="5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6"/>
      <c r="BY1261" s="6"/>
      <c r="BZ1261" s="6"/>
      <c r="CA1261" s="6"/>
      <c r="CB1261" s="6"/>
      <c r="CC1261" s="6"/>
      <c r="CD1261" s="6"/>
      <c r="CE1261" s="6"/>
      <c r="CF1261" s="6"/>
      <c r="CG1261" s="6"/>
      <c r="CH1261" s="6"/>
      <c r="CI1261" s="6"/>
      <c r="CJ1261" s="6"/>
    </row>
    <row r="1262" spans="1:88" s="3" customFormat="1" x14ac:dyDescent="0.25">
      <c r="A1262" s="136"/>
      <c r="B1262" s="139"/>
      <c r="C1262" s="132" t="s">
        <v>17</v>
      </c>
      <c r="D1262" s="132"/>
      <c r="E1262" s="135">
        <f t="shared" si="19"/>
        <v>17.91</v>
      </c>
      <c r="F1262" s="135">
        <v>8.1790000000000003</v>
      </c>
      <c r="G1262" s="135">
        <v>9.7309999999999999</v>
      </c>
      <c r="H1262" s="132"/>
      <c r="I1262" s="5"/>
      <c r="J1262" s="5"/>
      <c r="K1262" s="5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6"/>
      <c r="BY1262" s="6"/>
      <c r="BZ1262" s="6"/>
      <c r="CA1262" s="6"/>
      <c r="CB1262" s="6"/>
      <c r="CC1262" s="6"/>
      <c r="CD1262" s="6"/>
      <c r="CE1262" s="6"/>
      <c r="CF1262" s="6"/>
      <c r="CG1262" s="6"/>
      <c r="CH1262" s="6"/>
      <c r="CI1262" s="6"/>
      <c r="CJ1262" s="6"/>
    </row>
    <row r="1263" spans="1:88" s="3" customFormat="1" x14ac:dyDescent="0.25">
      <c r="A1263" s="136"/>
      <c r="B1263" s="139" t="s">
        <v>113</v>
      </c>
      <c r="C1263" s="132" t="s">
        <v>20</v>
      </c>
      <c r="D1263" s="132"/>
      <c r="E1263" s="135">
        <f t="shared" si="19"/>
        <v>0</v>
      </c>
      <c r="F1263" s="135"/>
      <c r="G1263" s="135"/>
      <c r="H1263" s="132"/>
      <c r="I1263" s="5"/>
      <c r="J1263" s="5"/>
      <c r="K1263" s="5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6"/>
      <c r="BY1263" s="6"/>
      <c r="BZ1263" s="6"/>
      <c r="CA1263" s="6"/>
      <c r="CB1263" s="6"/>
      <c r="CC1263" s="6"/>
      <c r="CD1263" s="6"/>
      <c r="CE1263" s="6"/>
      <c r="CF1263" s="6"/>
      <c r="CG1263" s="6"/>
      <c r="CH1263" s="6"/>
      <c r="CI1263" s="6"/>
      <c r="CJ1263" s="6"/>
    </row>
    <row r="1264" spans="1:88" s="3" customFormat="1" x14ac:dyDescent="0.25">
      <c r="A1264" s="136"/>
      <c r="B1264" s="139"/>
      <c r="C1264" s="132" t="s">
        <v>17</v>
      </c>
      <c r="D1264" s="132"/>
      <c r="E1264" s="135">
        <f t="shared" si="19"/>
        <v>0</v>
      </c>
      <c r="F1264" s="135"/>
      <c r="G1264" s="135"/>
      <c r="H1264" s="132"/>
      <c r="I1264" s="5"/>
      <c r="J1264" s="5"/>
      <c r="K1264" s="5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6"/>
      <c r="BY1264" s="6"/>
      <c r="BZ1264" s="6"/>
      <c r="CA1264" s="6"/>
      <c r="CB1264" s="6"/>
      <c r="CC1264" s="6"/>
      <c r="CD1264" s="6"/>
      <c r="CE1264" s="6"/>
      <c r="CF1264" s="6"/>
      <c r="CG1264" s="6"/>
      <c r="CH1264" s="6"/>
      <c r="CI1264" s="6"/>
      <c r="CJ1264" s="6"/>
    </row>
    <row r="1265" spans="1:110" s="3" customFormat="1" x14ac:dyDescent="0.25">
      <c r="A1265" s="136"/>
      <c r="B1265" s="142" t="s">
        <v>115</v>
      </c>
      <c r="C1265" s="132" t="s">
        <v>116</v>
      </c>
      <c r="D1265" s="132"/>
      <c r="E1265" s="135">
        <f t="shared" si="19"/>
        <v>0</v>
      </c>
      <c r="F1265" s="135"/>
      <c r="G1265" s="135"/>
      <c r="H1265" s="132"/>
      <c r="I1265" s="5"/>
      <c r="J1265" s="5"/>
      <c r="K1265" s="5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  <c r="CB1265" s="6"/>
      <c r="CC1265" s="6"/>
      <c r="CD1265" s="6"/>
      <c r="CE1265" s="6"/>
      <c r="CF1265" s="6"/>
      <c r="CG1265" s="6"/>
      <c r="CH1265" s="6"/>
      <c r="CI1265" s="6"/>
      <c r="CJ1265" s="6"/>
    </row>
    <row r="1266" spans="1:110" s="3" customFormat="1" x14ac:dyDescent="0.25">
      <c r="A1266" s="136"/>
      <c r="B1266" s="142"/>
      <c r="C1266" s="132" t="s">
        <v>17</v>
      </c>
      <c r="D1266" s="132"/>
      <c r="E1266" s="135">
        <f t="shared" si="19"/>
        <v>0</v>
      </c>
      <c r="F1266" s="135"/>
      <c r="G1266" s="135"/>
      <c r="H1266" s="132"/>
      <c r="I1266" s="5"/>
      <c r="J1266" s="5"/>
      <c r="K1266" s="5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  <c r="CB1266" s="6"/>
      <c r="CC1266" s="6"/>
      <c r="CD1266" s="6"/>
      <c r="CE1266" s="6"/>
      <c r="CF1266" s="6"/>
      <c r="CG1266" s="6"/>
      <c r="CH1266" s="6"/>
      <c r="CI1266" s="6"/>
      <c r="CJ1266" s="6"/>
    </row>
    <row r="1267" spans="1:110" s="3" customFormat="1" x14ac:dyDescent="0.25">
      <c r="A1267" s="136"/>
      <c r="B1267" s="139" t="s">
        <v>118</v>
      </c>
      <c r="C1267" s="132" t="s">
        <v>52</v>
      </c>
      <c r="D1267" s="133"/>
      <c r="E1267" s="135">
        <f t="shared" si="19"/>
        <v>0</v>
      </c>
      <c r="F1267" s="135"/>
      <c r="G1267" s="135"/>
      <c r="H1267" s="133"/>
      <c r="I1267" s="5"/>
      <c r="J1267" s="5"/>
      <c r="K1267" s="5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6"/>
      <c r="BY1267" s="6"/>
      <c r="BZ1267" s="6"/>
      <c r="CA1267" s="6"/>
      <c r="CB1267" s="6"/>
      <c r="CC1267" s="6"/>
      <c r="CD1267" s="6"/>
      <c r="CE1267" s="6"/>
      <c r="CF1267" s="6"/>
      <c r="CG1267" s="6"/>
      <c r="CH1267" s="6"/>
      <c r="CI1267" s="6"/>
      <c r="CJ1267" s="6"/>
    </row>
    <row r="1268" spans="1:110" s="3" customFormat="1" x14ac:dyDescent="0.25">
      <c r="A1268" s="143"/>
      <c r="B1268" s="139"/>
      <c r="C1268" s="132" t="s">
        <v>17</v>
      </c>
      <c r="D1268" s="133"/>
      <c r="E1268" s="135">
        <f t="shared" si="19"/>
        <v>0</v>
      </c>
      <c r="F1268" s="135"/>
      <c r="G1268" s="135"/>
      <c r="H1268" s="133"/>
      <c r="I1268" s="5"/>
      <c r="J1268" s="5"/>
      <c r="K1268" s="5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  <c r="CB1268" s="6"/>
      <c r="CC1268" s="6"/>
      <c r="CD1268" s="6"/>
      <c r="CE1268" s="6"/>
      <c r="CF1268" s="6"/>
      <c r="CG1268" s="6"/>
      <c r="CH1268" s="6"/>
      <c r="CI1268" s="6"/>
      <c r="CJ1268" s="6"/>
    </row>
    <row r="1269" spans="1:110" s="5" customFormat="1" x14ac:dyDescent="0.25">
      <c r="A1269" s="130">
        <v>63</v>
      </c>
      <c r="B1269" s="131" t="s">
        <v>179</v>
      </c>
      <c r="C1269" s="132"/>
      <c r="D1269" s="133"/>
      <c r="E1269" s="134">
        <f t="shared" si="19"/>
        <v>1</v>
      </c>
      <c r="F1269" s="134">
        <v>1</v>
      </c>
      <c r="G1269" s="135"/>
      <c r="H1269" s="133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  <c r="CB1269" s="6"/>
      <c r="CC1269" s="6"/>
      <c r="CD1269" s="6"/>
      <c r="CE1269" s="6"/>
      <c r="CF1269" s="6"/>
      <c r="CG1269" s="6"/>
      <c r="CH1269" s="6"/>
      <c r="CI1269" s="6"/>
      <c r="CJ1269" s="6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</row>
    <row r="1270" spans="1:110" s="5" customFormat="1" x14ac:dyDescent="0.25">
      <c r="A1270" s="136"/>
      <c r="B1270" s="137"/>
      <c r="C1270" s="132" t="s">
        <v>17</v>
      </c>
      <c r="D1270" s="138"/>
      <c r="E1270" s="134">
        <f t="shared" si="19"/>
        <v>169.191</v>
      </c>
      <c r="F1270" s="134">
        <f>F1272+F1274+F1276+F1278</f>
        <v>31.436</v>
      </c>
      <c r="G1270" s="135">
        <f>G1272+G1274+G1276+G1278</f>
        <v>137.755</v>
      </c>
      <c r="H1270" s="138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  <c r="CB1270" s="6"/>
      <c r="CC1270" s="6"/>
      <c r="CD1270" s="6"/>
      <c r="CE1270" s="6"/>
      <c r="CF1270" s="6"/>
      <c r="CG1270" s="6"/>
      <c r="CH1270" s="6"/>
      <c r="CI1270" s="6"/>
      <c r="CJ1270" s="6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</row>
    <row r="1271" spans="1:110" s="5" customFormat="1" x14ac:dyDescent="0.25">
      <c r="A1271" s="136"/>
      <c r="B1271" s="151" t="s">
        <v>111</v>
      </c>
      <c r="C1271" s="132" t="s">
        <v>20</v>
      </c>
      <c r="D1271" s="132"/>
      <c r="E1271" s="134">
        <f t="shared" si="19"/>
        <v>0.20799999999999999</v>
      </c>
      <c r="F1271" s="134">
        <v>0.104</v>
      </c>
      <c r="G1271" s="135">
        <v>0.104</v>
      </c>
      <c r="H1271" s="132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  <c r="CB1271" s="6"/>
      <c r="CC1271" s="6"/>
      <c r="CD1271" s="6"/>
      <c r="CE1271" s="6"/>
      <c r="CF1271" s="6"/>
      <c r="CG1271" s="6"/>
      <c r="CH1271" s="6"/>
      <c r="CI1271" s="6"/>
      <c r="CJ1271" s="6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</row>
    <row r="1272" spans="1:110" s="5" customFormat="1" x14ac:dyDescent="0.25">
      <c r="A1272" s="136"/>
      <c r="B1272" s="152"/>
      <c r="C1272" s="132" t="s">
        <v>17</v>
      </c>
      <c r="D1272" s="132"/>
      <c r="E1272" s="134">
        <f t="shared" si="19"/>
        <v>160.5</v>
      </c>
      <c r="F1272" s="134">
        <v>22.745000000000001</v>
      </c>
      <c r="G1272" s="135">
        <v>137.755</v>
      </c>
      <c r="H1272" s="132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  <c r="CB1272" s="6"/>
      <c r="CC1272" s="6"/>
      <c r="CD1272" s="6"/>
      <c r="CE1272" s="6"/>
      <c r="CF1272" s="6"/>
      <c r="CG1272" s="6"/>
      <c r="CH1272" s="6"/>
      <c r="CI1272" s="6"/>
      <c r="CJ1272" s="6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</row>
    <row r="1273" spans="1:110" s="5" customFormat="1" x14ac:dyDescent="0.25">
      <c r="A1273" s="136"/>
      <c r="B1273" s="151" t="s">
        <v>113</v>
      </c>
      <c r="C1273" s="132" t="s">
        <v>20</v>
      </c>
      <c r="D1273" s="132"/>
      <c r="E1273" s="134">
        <f t="shared" si="19"/>
        <v>2.5000000000000001E-3</v>
      </c>
      <c r="F1273" s="134">
        <v>2.5000000000000001E-3</v>
      </c>
      <c r="G1273" s="135"/>
      <c r="H1273" s="132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  <c r="CB1273" s="6"/>
      <c r="CC1273" s="6"/>
      <c r="CD1273" s="6"/>
      <c r="CE1273" s="6"/>
      <c r="CF1273" s="6"/>
      <c r="CG1273" s="6"/>
      <c r="CH1273" s="6"/>
      <c r="CI1273" s="6"/>
      <c r="CJ1273" s="6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  <c r="DE1273" s="3"/>
      <c r="DF1273" s="3"/>
    </row>
    <row r="1274" spans="1:110" s="5" customFormat="1" x14ac:dyDescent="0.25">
      <c r="A1274" s="136"/>
      <c r="B1274" s="152"/>
      <c r="C1274" s="132" t="s">
        <v>17</v>
      </c>
      <c r="D1274" s="132"/>
      <c r="E1274" s="134">
        <f t="shared" si="19"/>
        <v>8.6910000000000007</v>
      </c>
      <c r="F1274" s="134">
        <v>8.6910000000000007</v>
      </c>
      <c r="G1274" s="135"/>
      <c r="H1274" s="132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  <c r="CB1274" s="6"/>
      <c r="CC1274" s="6"/>
      <c r="CD1274" s="6"/>
      <c r="CE1274" s="6"/>
      <c r="CF1274" s="6"/>
      <c r="CG1274" s="6"/>
      <c r="CH1274" s="6"/>
      <c r="CI1274" s="6"/>
      <c r="CJ1274" s="6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  <c r="DD1274" s="3"/>
      <c r="DE1274" s="3"/>
      <c r="DF1274" s="3"/>
    </row>
    <row r="1275" spans="1:110" s="5" customFormat="1" x14ac:dyDescent="0.25">
      <c r="A1275" s="136"/>
      <c r="B1275" s="153" t="s">
        <v>115</v>
      </c>
      <c r="C1275" s="132" t="s">
        <v>116</v>
      </c>
      <c r="D1275" s="132"/>
      <c r="E1275" s="134">
        <f t="shared" si="19"/>
        <v>0</v>
      </c>
      <c r="F1275" s="134"/>
      <c r="G1275" s="135"/>
      <c r="H1275" s="132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  <c r="CB1275" s="6"/>
      <c r="CC1275" s="6"/>
      <c r="CD1275" s="6"/>
      <c r="CE1275" s="6"/>
      <c r="CF1275" s="6"/>
      <c r="CG1275" s="6"/>
      <c r="CH1275" s="6"/>
      <c r="CI1275" s="6"/>
      <c r="CJ1275" s="6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  <c r="CX1275" s="3"/>
      <c r="CY1275" s="3"/>
      <c r="CZ1275" s="3"/>
      <c r="DA1275" s="3"/>
      <c r="DB1275" s="3"/>
      <c r="DC1275" s="3"/>
      <c r="DD1275" s="3"/>
      <c r="DE1275" s="3"/>
      <c r="DF1275" s="3"/>
    </row>
    <row r="1276" spans="1:110" s="5" customFormat="1" x14ac:dyDescent="0.25">
      <c r="A1276" s="136"/>
      <c r="B1276" s="154"/>
      <c r="C1276" s="132" t="s">
        <v>17</v>
      </c>
      <c r="D1276" s="132"/>
      <c r="E1276" s="134">
        <f t="shared" si="19"/>
        <v>0</v>
      </c>
      <c r="F1276" s="134"/>
      <c r="G1276" s="135"/>
      <c r="H1276" s="132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  <c r="CB1276" s="6"/>
      <c r="CC1276" s="6"/>
      <c r="CD1276" s="6"/>
      <c r="CE1276" s="6"/>
      <c r="CF1276" s="6"/>
      <c r="CG1276" s="6"/>
      <c r="CH1276" s="6"/>
      <c r="CI1276" s="6"/>
      <c r="CJ1276" s="6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  <c r="CX1276" s="3"/>
      <c r="CY1276" s="3"/>
      <c r="CZ1276" s="3"/>
      <c r="DA1276" s="3"/>
      <c r="DB1276" s="3"/>
      <c r="DC1276" s="3"/>
      <c r="DD1276" s="3"/>
      <c r="DE1276" s="3"/>
      <c r="DF1276" s="3"/>
    </row>
    <row r="1277" spans="1:110" s="5" customFormat="1" x14ac:dyDescent="0.25">
      <c r="A1277" s="136"/>
      <c r="B1277" s="151" t="s">
        <v>118</v>
      </c>
      <c r="C1277" s="132" t="s">
        <v>52</v>
      </c>
      <c r="D1277" s="133"/>
      <c r="E1277" s="134">
        <f t="shared" si="19"/>
        <v>0</v>
      </c>
      <c r="F1277" s="134"/>
      <c r="G1277" s="135"/>
      <c r="H1277" s="133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6"/>
      <c r="BY1277" s="6"/>
      <c r="BZ1277" s="6"/>
      <c r="CA1277" s="6"/>
      <c r="CB1277" s="6"/>
      <c r="CC1277" s="6"/>
      <c r="CD1277" s="6"/>
      <c r="CE1277" s="6"/>
      <c r="CF1277" s="6"/>
      <c r="CG1277" s="6"/>
      <c r="CH1277" s="6"/>
      <c r="CI1277" s="6"/>
      <c r="CJ1277" s="6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  <c r="CX1277" s="3"/>
      <c r="CY1277" s="3"/>
      <c r="CZ1277" s="3"/>
      <c r="DA1277" s="3"/>
      <c r="DB1277" s="3"/>
      <c r="DC1277" s="3"/>
      <c r="DD1277" s="3"/>
      <c r="DE1277" s="3"/>
      <c r="DF1277" s="3"/>
    </row>
    <row r="1278" spans="1:110" s="5" customFormat="1" x14ac:dyDescent="0.25">
      <c r="A1278" s="143"/>
      <c r="B1278" s="152"/>
      <c r="C1278" s="132" t="s">
        <v>17</v>
      </c>
      <c r="D1278" s="133"/>
      <c r="E1278" s="134">
        <f t="shared" si="19"/>
        <v>0</v>
      </c>
      <c r="F1278" s="134"/>
      <c r="G1278" s="135"/>
      <c r="H1278" s="133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  <c r="CB1278" s="6"/>
      <c r="CC1278" s="6"/>
      <c r="CD1278" s="6"/>
      <c r="CE1278" s="6"/>
      <c r="CF1278" s="6"/>
      <c r="CG1278" s="6"/>
      <c r="CH1278" s="6"/>
      <c r="CI1278" s="6"/>
      <c r="CJ1278" s="6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  <c r="DE1278" s="3"/>
      <c r="DF1278" s="3"/>
    </row>
    <row r="1279" spans="1:110" s="3" customFormat="1" x14ac:dyDescent="0.25">
      <c r="A1279" s="130">
        <v>64</v>
      </c>
      <c r="B1279" s="131" t="s">
        <v>180</v>
      </c>
      <c r="C1279" s="132" t="s">
        <v>19</v>
      </c>
      <c r="D1279" s="133"/>
      <c r="E1279" s="135">
        <f t="shared" si="19"/>
        <v>1</v>
      </c>
      <c r="F1279" s="135">
        <v>1</v>
      </c>
      <c r="G1279" s="135"/>
      <c r="H1279" s="133"/>
      <c r="I1279" s="5"/>
      <c r="J1279" s="5"/>
      <c r="K1279" s="5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  <c r="CB1279" s="6"/>
      <c r="CC1279" s="6"/>
      <c r="CD1279" s="6"/>
      <c r="CE1279" s="6"/>
      <c r="CF1279" s="6"/>
      <c r="CG1279" s="6"/>
      <c r="CH1279" s="6"/>
      <c r="CI1279" s="6"/>
      <c r="CJ1279" s="6"/>
    </row>
    <row r="1280" spans="1:110" s="3" customFormat="1" x14ac:dyDescent="0.25">
      <c r="A1280" s="136"/>
      <c r="B1280" s="137"/>
      <c r="C1280" s="132" t="s">
        <v>17</v>
      </c>
      <c r="D1280" s="138"/>
      <c r="E1280" s="135">
        <f t="shared" si="19"/>
        <v>24.001999999999999</v>
      </c>
      <c r="F1280" s="135">
        <f>F1282+F1284+F1286+F1288</f>
        <v>24.001999999999999</v>
      </c>
      <c r="G1280" s="135">
        <f>G1282+G1284+G1286+G1288</f>
        <v>0</v>
      </c>
      <c r="H1280" s="138"/>
      <c r="I1280" s="5"/>
      <c r="J1280" s="5"/>
      <c r="K1280" s="5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6"/>
      <c r="BY1280" s="6"/>
      <c r="BZ1280" s="6"/>
      <c r="CA1280" s="6"/>
      <c r="CB1280" s="6"/>
      <c r="CC1280" s="6"/>
      <c r="CD1280" s="6"/>
      <c r="CE1280" s="6"/>
      <c r="CF1280" s="6"/>
      <c r="CG1280" s="6"/>
      <c r="CH1280" s="6"/>
      <c r="CI1280" s="6"/>
      <c r="CJ1280" s="6"/>
    </row>
    <row r="1281" spans="1:110" s="3" customFormat="1" x14ac:dyDescent="0.25">
      <c r="A1281" s="136"/>
      <c r="B1281" s="139" t="s">
        <v>111</v>
      </c>
      <c r="C1281" s="132" t="s">
        <v>20</v>
      </c>
      <c r="D1281" s="132"/>
      <c r="E1281" s="135">
        <f t="shared" si="19"/>
        <v>6.9000000000000006E-2</v>
      </c>
      <c r="F1281" s="135">
        <v>6.9000000000000006E-2</v>
      </c>
      <c r="G1281" s="135"/>
      <c r="H1281" s="132"/>
      <c r="I1281" s="5"/>
      <c r="J1281" s="5"/>
      <c r="K1281" s="5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6"/>
      <c r="BY1281" s="6"/>
      <c r="BZ1281" s="6"/>
      <c r="CA1281" s="6"/>
      <c r="CB1281" s="6"/>
      <c r="CC1281" s="6"/>
      <c r="CD1281" s="6"/>
      <c r="CE1281" s="6"/>
      <c r="CF1281" s="6"/>
      <c r="CG1281" s="6"/>
      <c r="CH1281" s="6"/>
      <c r="CI1281" s="6"/>
      <c r="CJ1281" s="6"/>
    </row>
    <row r="1282" spans="1:110" s="3" customFormat="1" x14ac:dyDescent="0.25">
      <c r="A1282" s="136"/>
      <c r="B1282" s="139"/>
      <c r="C1282" s="132" t="s">
        <v>17</v>
      </c>
      <c r="D1282" s="132"/>
      <c r="E1282" s="135">
        <f t="shared" si="19"/>
        <v>24.001999999999999</v>
      </c>
      <c r="F1282" s="135">
        <v>24.001999999999999</v>
      </c>
      <c r="G1282" s="135"/>
      <c r="H1282" s="132"/>
      <c r="I1282" s="5"/>
      <c r="J1282" s="5"/>
      <c r="K1282" s="5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  <c r="BZ1282" s="6"/>
      <c r="CA1282" s="6"/>
      <c r="CB1282" s="6"/>
      <c r="CC1282" s="6"/>
      <c r="CD1282" s="6"/>
      <c r="CE1282" s="6"/>
      <c r="CF1282" s="6"/>
      <c r="CG1282" s="6"/>
      <c r="CH1282" s="6"/>
      <c r="CI1282" s="6"/>
      <c r="CJ1282" s="6"/>
    </row>
    <row r="1283" spans="1:110" s="3" customFormat="1" x14ac:dyDescent="0.25">
      <c r="A1283" s="136"/>
      <c r="B1283" s="139" t="s">
        <v>113</v>
      </c>
      <c r="C1283" s="132" t="s">
        <v>20</v>
      </c>
      <c r="D1283" s="132"/>
      <c r="E1283" s="135">
        <f t="shared" si="19"/>
        <v>0</v>
      </c>
      <c r="F1283" s="135"/>
      <c r="G1283" s="135"/>
      <c r="H1283" s="132"/>
      <c r="I1283" s="5"/>
      <c r="J1283" s="5"/>
      <c r="K1283" s="5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6"/>
      <c r="BY1283" s="6"/>
      <c r="BZ1283" s="6"/>
      <c r="CA1283" s="6"/>
      <c r="CB1283" s="6"/>
      <c r="CC1283" s="6"/>
      <c r="CD1283" s="6"/>
      <c r="CE1283" s="6"/>
      <c r="CF1283" s="6"/>
      <c r="CG1283" s="6"/>
      <c r="CH1283" s="6"/>
      <c r="CI1283" s="6"/>
      <c r="CJ1283" s="6"/>
    </row>
    <row r="1284" spans="1:110" s="3" customFormat="1" x14ac:dyDescent="0.25">
      <c r="A1284" s="136"/>
      <c r="B1284" s="139"/>
      <c r="C1284" s="132" t="s">
        <v>17</v>
      </c>
      <c r="D1284" s="132"/>
      <c r="E1284" s="135">
        <f t="shared" si="19"/>
        <v>0</v>
      </c>
      <c r="F1284" s="135"/>
      <c r="G1284" s="135"/>
      <c r="H1284" s="132"/>
      <c r="I1284" s="5"/>
      <c r="J1284" s="5"/>
      <c r="K1284" s="5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  <c r="CB1284" s="6"/>
      <c r="CC1284" s="6"/>
      <c r="CD1284" s="6"/>
      <c r="CE1284" s="6"/>
      <c r="CF1284" s="6"/>
      <c r="CG1284" s="6"/>
      <c r="CH1284" s="6"/>
      <c r="CI1284" s="6"/>
      <c r="CJ1284" s="6"/>
    </row>
    <row r="1285" spans="1:110" s="3" customFormat="1" x14ac:dyDescent="0.25">
      <c r="A1285" s="136"/>
      <c r="B1285" s="142" t="s">
        <v>115</v>
      </c>
      <c r="C1285" s="132" t="s">
        <v>116</v>
      </c>
      <c r="D1285" s="132"/>
      <c r="E1285" s="135">
        <f t="shared" si="19"/>
        <v>0</v>
      </c>
      <c r="F1285" s="135"/>
      <c r="G1285" s="135"/>
      <c r="H1285" s="132"/>
      <c r="I1285" s="5"/>
      <c r="J1285" s="5"/>
      <c r="K1285" s="5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  <c r="CB1285" s="6"/>
      <c r="CC1285" s="6"/>
      <c r="CD1285" s="6"/>
      <c r="CE1285" s="6"/>
      <c r="CF1285" s="6"/>
      <c r="CG1285" s="6"/>
      <c r="CH1285" s="6"/>
      <c r="CI1285" s="6"/>
      <c r="CJ1285" s="6"/>
    </row>
    <row r="1286" spans="1:110" s="3" customFormat="1" x14ac:dyDescent="0.25">
      <c r="A1286" s="136"/>
      <c r="B1286" s="142"/>
      <c r="C1286" s="132" t="s">
        <v>17</v>
      </c>
      <c r="D1286" s="132"/>
      <c r="E1286" s="135">
        <f t="shared" si="19"/>
        <v>0</v>
      </c>
      <c r="F1286" s="135"/>
      <c r="G1286" s="135"/>
      <c r="H1286" s="132"/>
      <c r="I1286" s="5"/>
      <c r="J1286" s="5"/>
      <c r="K1286" s="5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  <c r="CB1286" s="6"/>
      <c r="CC1286" s="6"/>
      <c r="CD1286" s="6"/>
      <c r="CE1286" s="6"/>
      <c r="CF1286" s="6"/>
      <c r="CG1286" s="6"/>
      <c r="CH1286" s="6"/>
      <c r="CI1286" s="6"/>
      <c r="CJ1286" s="6"/>
    </row>
    <row r="1287" spans="1:110" s="3" customFormat="1" x14ac:dyDescent="0.25">
      <c r="A1287" s="136"/>
      <c r="B1287" s="139" t="s">
        <v>118</v>
      </c>
      <c r="C1287" s="132" t="s">
        <v>52</v>
      </c>
      <c r="D1287" s="133"/>
      <c r="E1287" s="135">
        <f t="shared" si="19"/>
        <v>0</v>
      </c>
      <c r="F1287" s="135"/>
      <c r="G1287" s="135"/>
      <c r="H1287" s="133"/>
      <c r="I1287" s="5"/>
      <c r="J1287" s="5"/>
      <c r="K1287" s="5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A1287" s="6"/>
      <c r="CB1287" s="6"/>
      <c r="CC1287" s="6"/>
      <c r="CD1287" s="6"/>
      <c r="CE1287" s="6"/>
      <c r="CF1287" s="6"/>
      <c r="CG1287" s="6"/>
      <c r="CH1287" s="6"/>
      <c r="CI1287" s="6"/>
      <c r="CJ1287" s="6"/>
    </row>
    <row r="1288" spans="1:110" s="3" customFormat="1" x14ac:dyDescent="0.25">
      <c r="A1288" s="143"/>
      <c r="B1288" s="139"/>
      <c r="C1288" s="132" t="s">
        <v>17</v>
      </c>
      <c r="D1288" s="133"/>
      <c r="E1288" s="135">
        <f t="shared" si="19"/>
        <v>0</v>
      </c>
      <c r="F1288" s="135"/>
      <c r="G1288" s="135"/>
      <c r="H1288" s="133"/>
      <c r="I1288" s="5"/>
      <c r="J1288" s="5"/>
      <c r="K1288" s="5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  <c r="CB1288" s="6"/>
      <c r="CC1288" s="6"/>
      <c r="CD1288" s="6"/>
      <c r="CE1288" s="6"/>
      <c r="CF1288" s="6"/>
      <c r="CG1288" s="6"/>
      <c r="CH1288" s="6"/>
      <c r="CI1288" s="6"/>
      <c r="CJ1288" s="6"/>
    </row>
    <row r="1289" spans="1:110" s="5" customFormat="1" x14ac:dyDescent="0.25">
      <c r="A1289" s="130">
        <v>65</v>
      </c>
      <c r="B1289" s="131" t="s">
        <v>181</v>
      </c>
      <c r="C1289" s="132"/>
      <c r="D1289" s="133"/>
      <c r="E1289" s="134">
        <f t="shared" si="19"/>
        <v>1</v>
      </c>
      <c r="F1289" s="134">
        <v>1</v>
      </c>
      <c r="G1289" s="135"/>
      <c r="H1289" s="133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  <c r="CB1289" s="6"/>
      <c r="CC1289" s="6"/>
      <c r="CD1289" s="6"/>
      <c r="CE1289" s="6"/>
      <c r="CF1289" s="6"/>
      <c r="CG1289" s="6"/>
      <c r="CH1289" s="6"/>
      <c r="CI1289" s="6"/>
      <c r="CJ1289" s="6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  <c r="DD1289" s="3"/>
      <c r="DE1289" s="3"/>
      <c r="DF1289" s="3"/>
    </row>
    <row r="1290" spans="1:110" s="5" customFormat="1" x14ac:dyDescent="0.25">
      <c r="A1290" s="136"/>
      <c r="B1290" s="137"/>
      <c r="C1290" s="132" t="s">
        <v>17</v>
      </c>
      <c r="D1290" s="138"/>
      <c r="E1290" s="134">
        <f t="shared" si="19"/>
        <v>8.3190000000000008</v>
      </c>
      <c r="F1290" s="134">
        <f>F1292+F1294+F1296+F1298</f>
        <v>8.3190000000000008</v>
      </c>
      <c r="G1290" s="135">
        <f>G1292+G1294+G1296+G1298</f>
        <v>0</v>
      </c>
      <c r="H1290" s="138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  <c r="CB1290" s="6"/>
      <c r="CC1290" s="6"/>
      <c r="CD1290" s="6"/>
      <c r="CE1290" s="6"/>
      <c r="CF1290" s="6"/>
      <c r="CG1290" s="6"/>
      <c r="CH1290" s="6"/>
      <c r="CI1290" s="6"/>
      <c r="CJ1290" s="6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  <c r="CX1290" s="3"/>
      <c r="CY1290" s="3"/>
      <c r="CZ1290" s="3"/>
      <c r="DA1290" s="3"/>
      <c r="DB1290" s="3"/>
      <c r="DC1290" s="3"/>
      <c r="DD1290" s="3"/>
      <c r="DE1290" s="3"/>
      <c r="DF1290" s="3"/>
    </row>
    <row r="1291" spans="1:110" s="5" customFormat="1" x14ac:dyDescent="0.25">
      <c r="A1291" s="136"/>
      <c r="B1291" s="139" t="s">
        <v>111</v>
      </c>
      <c r="C1291" s="132" t="s">
        <v>20</v>
      </c>
      <c r="D1291" s="132"/>
      <c r="E1291" s="134">
        <f t="shared" si="19"/>
        <v>1.2999999999999999E-2</v>
      </c>
      <c r="F1291" s="134">
        <v>1.2999999999999999E-2</v>
      </c>
      <c r="G1291" s="135"/>
      <c r="H1291" s="132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  <c r="CB1291" s="6"/>
      <c r="CC1291" s="6"/>
      <c r="CD1291" s="6"/>
      <c r="CE1291" s="6"/>
      <c r="CF1291" s="6"/>
      <c r="CG1291" s="6"/>
      <c r="CH1291" s="6"/>
      <c r="CI1291" s="6"/>
      <c r="CJ1291" s="6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  <c r="CX1291" s="3"/>
      <c r="CY1291" s="3"/>
      <c r="CZ1291" s="3"/>
      <c r="DA1291" s="3"/>
      <c r="DB1291" s="3"/>
      <c r="DC1291" s="3"/>
      <c r="DD1291" s="3"/>
      <c r="DE1291" s="3"/>
      <c r="DF1291" s="3"/>
    </row>
    <row r="1292" spans="1:110" s="5" customFormat="1" x14ac:dyDescent="0.25">
      <c r="A1292" s="136"/>
      <c r="B1292" s="139"/>
      <c r="C1292" s="132" t="s">
        <v>17</v>
      </c>
      <c r="D1292" s="132"/>
      <c r="E1292" s="134">
        <f t="shared" si="19"/>
        <v>8.3190000000000008</v>
      </c>
      <c r="F1292" s="134">
        <v>8.3190000000000008</v>
      </c>
      <c r="G1292" s="135"/>
      <c r="H1292" s="132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  <c r="CB1292" s="6"/>
      <c r="CC1292" s="6"/>
      <c r="CD1292" s="6"/>
      <c r="CE1292" s="6"/>
      <c r="CF1292" s="6"/>
      <c r="CG1292" s="6"/>
      <c r="CH1292" s="6"/>
      <c r="CI1292" s="6"/>
      <c r="CJ1292" s="6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  <c r="CX1292" s="3"/>
      <c r="CY1292" s="3"/>
      <c r="CZ1292" s="3"/>
      <c r="DA1292" s="3"/>
      <c r="DB1292" s="3"/>
      <c r="DC1292" s="3"/>
      <c r="DD1292" s="3"/>
      <c r="DE1292" s="3"/>
      <c r="DF1292" s="3"/>
    </row>
    <row r="1293" spans="1:110" s="5" customFormat="1" x14ac:dyDescent="0.25">
      <c r="A1293" s="136"/>
      <c r="B1293" s="139" t="s">
        <v>113</v>
      </c>
      <c r="C1293" s="132" t="s">
        <v>20</v>
      </c>
      <c r="D1293" s="132"/>
      <c r="E1293" s="134">
        <f t="shared" si="19"/>
        <v>0</v>
      </c>
      <c r="F1293" s="134"/>
      <c r="G1293" s="135"/>
      <c r="H1293" s="132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  <c r="CB1293" s="6"/>
      <c r="CC1293" s="6"/>
      <c r="CD1293" s="6"/>
      <c r="CE1293" s="6"/>
      <c r="CF1293" s="6"/>
      <c r="CG1293" s="6"/>
      <c r="CH1293" s="6"/>
      <c r="CI1293" s="6"/>
      <c r="CJ1293" s="6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  <c r="CX1293" s="3"/>
      <c r="CY1293" s="3"/>
      <c r="CZ1293" s="3"/>
      <c r="DA1293" s="3"/>
      <c r="DB1293" s="3"/>
      <c r="DC1293" s="3"/>
      <c r="DD1293" s="3"/>
      <c r="DE1293" s="3"/>
      <c r="DF1293" s="3"/>
    </row>
    <row r="1294" spans="1:110" s="5" customFormat="1" x14ac:dyDescent="0.25">
      <c r="A1294" s="136"/>
      <c r="B1294" s="139"/>
      <c r="C1294" s="132" t="s">
        <v>17</v>
      </c>
      <c r="D1294" s="132"/>
      <c r="E1294" s="134">
        <f t="shared" si="19"/>
        <v>0</v>
      </c>
      <c r="F1294" s="134"/>
      <c r="G1294" s="135"/>
      <c r="H1294" s="132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  <c r="CB1294" s="6"/>
      <c r="CC1294" s="6"/>
      <c r="CD1294" s="6"/>
      <c r="CE1294" s="6"/>
      <c r="CF1294" s="6"/>
      <c r="CG1294" s="6"/>
      <c r="CH1294" s="6"/>
      <c r="CI1294" s="6"/>
      <c r="CJ1294" s="6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  <c r="CX1294" s="3"/>
      <c r="CY1294" s="3"/>
      <c r="CZ1294" s="3"/>
      <c r="DA1294" s="3"/>
      <c r="DB1294" s="3"/>
      <c r="DC1294" s="3"/>
      <c r="DD1294" s="3"/>
      <c r="DE1294" s="3"/>
      <c r="DF1294" s="3"/>
    </row>
    <row r="1295" spans="1:110" s="5" customFormat="1" x14ac:dyDescent="0.25">
      <c r="A1295" s="136"/>
      <c r="B1295" s="142" t="s">
        <v>115</v>
      </c>
      <c r="C1295" s="132" t="s">
        <v>116</v>
      </c>
      <c r="D1295" s="132"/>
      <c r="E1295" s="134">
        <f t="shared" si="19"/>
        <v>0</v>
      </c>
      <c r="F1295" s="134"/>
      <c r="G1295" s="135"/>
      <c r="H1295" s="132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  <c r="CB1295" s="6"/>
      <c r="CC1295" s="6"/>
      <c r="CD1295" s="6"/>
      <c r="CE1295" s="6"/>
      <c r="CF1295" s="6"/>
      <c r="CG1295" s="6"/>
      <c r="CH1295" s="6"/>
      <c r="CI1295" s="6"/>
      <c r="CJ1295" s="6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  <c r="CX1295" s="3"/>
      <c r="CY1295" s="3"/>
      <c r="CZ1295" s="3"/>
      <c r="DA1295" s="3"/>
      <c r="DB1295" s="3"/>
      <c r="DC1295" s="3"/>
      <c r="DD1295" s="3"/>
      <c r="DE1295" s="3"/>
      <c r="DF1295" s="3"/>
    </row>
    <row r="1296" spans="1:110" s="5" customFormat="1" x14ac:dyDescent="0.25">
      <c r="A1296" s="136"/>
      <c r="B1296" s="142"/>
      <c r="C1296" s="132" t="s">
        <v>17</v>
      </c>
      <c r="D1296" s="132"/>
      <c r="E1296" s="134">
        <f t="shared" si="19"/>
        <v>0</v>
      </c>
      <c r="F1296" s="134"/>
      <c r="G1296" s="135"/>
      <c r="H1296" s="132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6"/>
      <c r="BY1296" s="6"/>
      <c r="BZ1296" s="6"/>
      <c r="CA1296" s="6"/>
      <c r="CB1296" s="6"/>
      <c r="CC1296" s="6"/>
      <c r="CD1296" s="6"/>
      <c r="CE1296" s="6"/>
      <c r="CF1296" s="6"/>
      <c r="CG1296" s="6"/>
      <c r="CH1296" s="6"/>
      <c r="CI1296" s="6"/>
      <c r="CJ1296" s="6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  <c r="CX1296" s="3"/>
      <c r="CY1296" s="3"/>
      <c r="CZ1296" s="3"/>
      <c r="DA1296" s="3"/>
      <c r="DB1296" s="3"/>
      <c r="DC1296" s="3"/>
      <c r="DD1296" s="3"/>
      <c r="DE1296" s="3"/>
      <c r="DF1296" s="3"/>
    </row>
    <row r="1297" spans="1:110" s="5" customFormat="1" x14ac:dyDescent="0.25">
      <c r="A1297" s="136"/>
      <c r="B1297" s="139" t="s">
        <v>118</v>
      </c>
      <c r="C1297" s="132" t="s">
        <v>52</v>
      </c>
      <c r="D1297" s="133"/>
      <c r="E1297" s="134">
        <f t="shared" si="19"/>
        <v>0</v>
      </c>
      <c r="F1297" s="134"/>
      <c r="G1297" s="135"/>
      <c r="H1297" s="133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  <c r="CB1297" s="6"/>
      <c r="CC1297" s="6"/>
      <c r="CD1297" s="6"/>
      <c r="CE1297" s="6"/>
      <c r="CF1297" s="6"/>
      <c r="CG1297" s="6"/>
      <c r="CH1297" s="6"/>
      <c r="CI1297" s="6"/>
      <c r="CJ1297" s="6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  <c r="CX1297" s="3"/>
      <c r="CY1297" s="3"/>
      <c r="CZ1297" s="3"/>
      <c r="DA1297" s="3"/>
      <c r="DB1297" s="3"/>
      <c r="DC1297" s="3"/>
      <c r="DD1297" s="3"/>
      <c r="DE1297" s="3"/>
      <c r="DF1297" s="3"/>
    </row>
    <row r="1298" spans="1:110" s="5" customFormat="1" x14ac:dyDescent="0.25">
      <c r="A1298" s="143"/>
      <c r="B1298" s="139"/>
      <c r="C1298" s="132" t="s">
        <v>17</v>
      </c>
      <c r="D1298" s="133"/>
      <c r="E1298" s="134">
        <f t="shared" si="19"/>
        <v>0</v>
      </c>
      <c r="F1298" s="134"/>
      <c r="G1298" s="135"/>
      <c r="H1298" s="133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  <c r="CB1298" s="6"/>
      <c r="CC1298" s="6"/>
      <c r="CD1298" s="6"/>
      <c r="CE1298" s="6"/>
      <c r="CF1298" s="6"/>
      <c r="CG1298" s="6"/>
      <c r="CH1298" s="6"/>
      <c r="CI1298" s="6"/>
      <c r="CJ1298" s="6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  <c r="DE1298" s="3"/>
      <c r="DF1298" s="3"/>
    </row>
    <row r="1299" spans="1:110" s="3" customFormat="1" x14ac:dyDescent="0.25">
      <c r="A1299" s="130">
        <v>66</v>
      </c>
      <c r="B1299" s="131" t="s">
        <v>182</v>
      </c>
      <c r="C1299" s="132" t="s">
        <v>19</v>
      </c>
      <c r="D1299" s="133"/>
      <c r="E1299" s="135">
        <f t="shared" si="19"/>
        <v>1</v>
      </c>
      <c r="F1299" s="135">
        <v>1</v>
      </c>
      <c r="G1299" s="135"/>
      <c r="H1299" s="133"/>
      <c r="I1299" s="5"/>
      <c r="J1299" s="5"/>
      <c r="K1299" s="5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  <c r="CB1299" s="6"/>
      <c r="CC1299" s="6"/>
      <c r="CD1299" s="6"/>
      <c r="CE1299" s="6"/>
      <c r="CF1299" s="6"/>
      <c r="CG1299" s="6"/>
      <c r="CH1299" s="6"/>
      <c r="CI1299" s="6"/>
      <c r="CJ1299" s="6"/>
    </row>
    <row r="1300" spans="1:110" s="3" customFormat="1" x14ac:dyDescent="0.25">
      <c r="A1300" s="136"/>
      <c r="B1300" s="137"/>
      <c r="C1300" s="132" t="s">
        <v>17</v>
      </c>
      <c r="D1300" s="138"/>
      <c r="E1300" s="135">
        <f t="shared" si="19"/>
        <v>15.5</v>
      </c>
      <c r="F1300" s="135">
        <f>F1302+F1304+F1306+F1308</f>
        <v>15.5</v>
      </c>
      <c r="G1300" s="135">
        <f>G1302+G1304+G1306+G1308</f>
        <v>0</v>
      </c>
      <c r="H1300" s="138"/>
      <c r="I1300" s="5"/>
      <c r="J1300" s="5"/>
      <c r="K1300" s="5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  <c r="CB1300" s="6"/>
      <c r="CC1300" s="6"/>
      <c r="CD1300" s="6"/>
      <c r="CE1300" s="6"/>
      <c r="CF1300" s="6"/>
      <c r="CG1300" s="6"/>
      <c r="CH1300" s="6"/>
      <c r="CI1300" s="6"/>
      <c r="CJ1300" s="6"/>
    </row>
    <row r="1301" spans="1:110" s="3" customFormat="1" x14ac:dyDescent="0.25">
      <c r="A1301" s="136"/>
      <c r="B1301" s="139" t="s">
        <v>111</v>
      </c>
      <c r="C1301" s="132" t="s">
        <v>20</v>
      </c>
      <c r="D1301" s="132"/>
      <c r="E1301" s="135">
        <f t="shared" si="19"/>
        <v>8.4000000000000005E-2</v>
      </c>
      <c r="F1301" s="135">
        <v>8.4000000000000005E-2</v>
      </c>
      <c r="G1301" s="135"/>
      <c r="H1301" s="132"/>
      <c r="I1301" s="5"/>
      <c r="J1301" s="5"/>
      <c r="K1301" s="5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  <c r="CB1301" s="6"/>
      <c r="CC1301" s="6"/>
      <c r="CD1301" s="6"/>
      <c r="CE1301" s="6"/>
      <c r="CF1301" s="6"/>
      <c r="CG1301" s="6"/>
      <c r="CH1301" s="6"/>
      <c r="CI1301" s="6"/>
      <c r="CJ1301" s="6"/>
    </row>
    <row r="1302" spans="1:110" s="3" customFormat="1" x14ac:dyDescent="0.25">
      <c r="A1302" s="136"/>
      <c r="B1302" s="139"/>
      <c r="C1302" s="132" t="s">
        <v>17</v>
      </c>
      <c r="D1302" s="132"/>
      <c r="E1302" s="135">
        <f t="shared" si="19"/>
        <v>15.5</v>
      </c>
      <c r="F1302" s="135">
        <v>15.5</v>
      </c>
      <c r="G1302" s="135"/>
      <c r="H1302" s="132"/>
      <c r="I1302" s="5"/>
      <c r="J1302" s="5"/>
      <c r="K1302" s="5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  <c r="CB1302" s="6"/>
      <c r="CC1302" s="6"/>
      <c r="CD1302" s="6"/>
      <c r="CE1302" s="6"/>
      <c r="CF1302" s="6"/>
      <c r="CG1302" s="6"/>
      <c r="CH1302" s="6"/>
      <c r="CI1302" s="6"/>
      <c r="CJ1302" s="6"/>
    </row>
    <row r="1303" spans="1:110" s="3" customFormat="1" x14ac:dyDescent="0.25">
      <c r="A1303" s="136"/>
      <c r="B1303" s="139" t="s">
        <v>113</v>
      </c>
      <c r="C1303" s="132" t="s">
        <v>20</v>
      </c>
      <c r="D1303" s="132"/>
      <c r="E1303" s="135">
        <f t="shared" si="19"/>
        <v>0</v>
      </c>
      <c r="F1303" s="135"/>
      <c r="G1303" s="135"/>
      <c r="H1303" s="132"/>
      <c r="I1303" s="5"/>
      <c r="J1303" s="5"/>
      <c r="K1303" s="5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  <c r="CB1303" s="6"/>
      <c r="CC1303" s="6"/>
      <c r="CD1303" s="6"/>
      <c r="CE1303" s="6"/>
      <c r="CF1303" s="6"/>
      <c r="CG1303" s="6"/>
      <c r="CH1303" s="6"/>
      <c r="CI1303" s="6"/>
      <c r="CJ1303" s="6"/>
    </row>
    <row r="1304" spans="1:110" s="3" customFormat="1" x14ac:dyDescent="0.25">
      <c r="A1304" s="136"/>
      <c r="B1304" s="139"/>
      <c r="C1304" s="132" t="s">
        <v>17</v>
      </c>
      <c r="D1304" s="132"/>
      <c r="E1304" s="135">
        <f t="shared" si="19"/>
        <v>0</v>
      </c>
      <c r="F1304" s="135"/>
      <c r="G1304" s="135"/>
      <c r="H1304" s="132"/>
      <c r="I1304" s="5"/>
      <c r="J1304" s="5"/>
      <c r="K1304" s="5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  <c r="CB1304" s="6"/>
      <c r="CC1304" s="6"/>
      <c r="CD1304" s="6"/>
      <c r="CE1304" s="6"/>
      <c r="CF1304" s="6"/>
      <c r="CG1304" s="6"/>
      <c r="CH1304" s="6"/>
      <c r="CI1304" s="6"/>
      <c r="CJ1304" s="6"/>
    </row>
    <row r="1305" spans="1:110" s="3" customFormat="1" x14ac:dyDescent="0.25">
      <c r="A1305" s="136"/>
      <c r="B1305" s="142" t="s">
        <v>115</v>
      </c>
      <c r="C1305" s="132" t="s">
        <v>116</v>
      </c>
      <c r="D1305" s="132"/>
      <c r="E1305" s="135">
        <f t="shared" si="19"/>
        <v>0</v>
      </c>
      <c r="F1305" s="135"/>
      <c r="G1305" s="135"/>
      <c r="H1305" s="132"/>
      <c r="I1305" s="5"/>
      <c r="J1305" s="5"/>
      <c r="K1305" s="5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6"/>
      <c r="BY1305" s="6"/>
      <c r="BZ1305" s="6"/>
      <c r="CA1305" s="6"/>
      <c r="CB1305" s="6"/>
      <c r="CC1305" s="6"/>
      <c r="CD1305" s="6"/>
      <c r="CE1305" s="6"/>
      <c r="CF1305" s="6"/>
      <c r="CG1305" s="6"/>
      <c r="CH1305" s="6"/>
      <c r="CI1305" s="6"/>
      <c r="CJ1305" s="6"/>
    </row>
    <row r="1306" spans="1:110" s="3" customFormat="1" x14ac:dyDescent="0.25">
      <c r="A1306" s="136"/>
      <c r="B1306" s="142"/>
      <c r="C1306" s="132" t="s">
        <v>17</v>
      </c>
      <c r="D1306" s="132"/>
      <c r="E1306" s="135">
        <f t="shared" si="19"/>
        <v>0</v>
      </c>
      <c r="F1306" s="135"/>
      <c r="G1306" s="135"/>
      <c r="H1306" s="132"/>
      <c r="I1306" s="5"/>
      <c r="J1306" s="5"/>
      <c r="K1306" s="5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A1306" s="6"/>
      <c r="CB1306" s="6"/>
      <c r="CC1306" s="6"/>
      <c r="CD1306" s="6"/>
      <c r="CE1306" s="6"/>
      <c r="CF1306" s="6"/>
      <c r="CG1306" s="6"/>
      <c r="CH1306" s="6"/>
      <c r="CI1306" s="6"/>
      <c r="CJ1306" s="6"/>
    </row>
    <row r="1307" spans="1:110" s="3" customFormat="1" x14ac:dyDescent="0.25">
      <c r="A1307" s="136"/>
      <c r="B1307" s="139" t="s">
        <v>118</v>
      </c>
      <c r="C1307" s="132" t="s">
        <v>52</v>
      </c>
      <c r="D1307" s="133"/>
      <c r="E1307" s="135">
        <f t="shared" si="19"/>
        <v>0</v>
      </c>
      <c r="F1307" s="135"/>
      <c r="G1307" s="135"/>
      <c r="H1307" s="133"/>
      <c r="I1307" s="5"/>
      <c r="J1307" s="5"/>
      <c r="K1307" s="5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6"/>
      <c r="BY1307" s="6"/>
      <c r="BZ1307" s="6"/>
      <c r="CA1307" s="6"/>
      <c r="CB1307" s="6"/>
      <c r="CC1307" s="6"/>
      <c r="CD1307" s="6"/>
      <c r="CE1307" s="6"/>
      <c r="CF1307" s="6"/>
      <c r="CG1307" s="6"/>
      <c r="CH1307" s="6"/>
      <c r="CI1307" s="6"/>
      <c r="CJ1307" s="6"/>
    </row>
    <row r="1308" spans="1:110" s="3" customFormat="1" x14ac:dyDescent="0.25">
      <c r="A1308" s="143"/>
      <c r="B1308" s="139"/>
      <c r="C1308" s="132" t="s">
        <v>17</v>
      </c>
      <c r="D1308" s="133"/>
      <c r="E1308" s="135">
        <f t="shared" si="19"/>
        <v>0</v>
      </c>
      <c r="F1308" s="135"/>
      <c r="G1308" s="135"/>
      <c r="H1308" s="133"/>
      <c r="I1308" s="5"/>
      <c r="J1308" s="5"/>
      <c r="K1308" s="5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6"/>
      <c r="BY1308" s="6"/>
      <c r="BZ1308" s="6"/>
      <c r="CA1308" s="6"/>
      <c r="CB1308" s="6"/>
      <c r="CC1308" s="6"/>
      <c r="CD1308" s="6"/>
      <c r="CE1308" s="6"/>
      <c r="CF1308" s="6"/>
      <c r="CG1308" s="6"/>
      <c r="CH1308" s="6"/>
      <c r="CI1308" s="6"/>
      <c r="CJ1308" s="6"/>
    </row>
    <row r="1309" spans="1:110" s="125" customFormat="1" ht="20.25" customHeight="1" x14ac:dyDescent="0.2">
      <c r="A1309" s="130">
        <v>67</v>
      </c>
      <c r="B1309" s="131" t="s">
        <v>183</v>
      </c>
      <c r="C1309" s="132"/>
      <c r="D1309" s="133"/>
      <c r="E1309" s="134">
        <f t="shared" si="19"/>
        <v>1</v>
      </c>
      <c r="F1309" s="134">
        <v>1</v>
      </c>
      <c r="G1309" s="135"/>
      <c r="H1309" s="133"/>
    </row>
    <row r="1310" spans="1:110" s="5" customFormat="1" ht="16.5" customHeight="1" x14ac:dyDescent="0.25">
      <c r="A1310" s="136"/>
      <c r="B1310" s="137"/>
      <c r="C1310" s="132" t="s">
        <v>17</v>
      </c>
      <c r="D1310" s="138"/>
      <c r="E1310" s="134">
        <f t="shared" si="19"/>
        <v>42.408999999999999</v>
      </c>
      <c r="F1310" s="134">
        <f>F1312+F1314+F1316+F1318</f>
        <v>42.408999999999999</v>
      </c>
      <c r="G1310" s="135">
        <f>G1312+G1314+G1316+G1318</f>
        <v>0</v>
      </c>
      <c r="H1310" s="138" t="s">
        <v>184</v>
      </c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6"/>
      <c r="BY1310" s="6"/>
      <c r="BZ1310" s="6"/>
      <c r="CA1310" s="6"/>
      <c r="CB1310" s="6"/>
      <c r="CC1310" s="6"/>
      <c r="CD1310" s="6"/>
      <c r="CE1310" s="6"/>
      <c r="CF1310" s="6"/>
      <c r="CG1310" s="6"/>
      <c r="CH1310" s="6"/>
      <c r="CI1310" s="6"/>
      <c r="CJ1310" s="6"/>
      <c r="CK1310" s="6"/>
      <c r="CL1310" s="6"/>
      <c r="CM1310" s="6"/>
      <c r="CN1310" s="6"/>
      <c r="CO1310" s="6"/>
      <c r="CP1310" s="6"/>
      <c r="CQ1310" s="6"/>
      <c r="CR1310" s="6"/>
      <c r="CS1310" s="6"/>
      <c r="CT1310" s="6"/>
      <c r="CU1310" s="6"/>
      <c r="CV1310" s="6"/>
      <c r="CW1310" s="6"/>
      <c r="CX1310" s="6"/>
      <c r="CY1310" s="6"/>
      <c r="CZ1310" s="6"/>
      <c r="DA1310" s="6"/>
      <c r="DB1310" s="6"/>
      <c r="DC1310" s="6"/>
      <c r="DD1310" s="6"/>
      <c r="DE1310" s="6"/>
      <c r="DF1310" s="6"/>
    </row>
    <row r="1311" spans="1:110" s="125" customFormat="1" ht="15" customHeight="1" x14ac:dyDescent="0.2">
      <c r="A1311" s="136"/>
      <c r="B1311" s="151" t="s">
        <v>111</v>
      </c>
      <c r="C1311" s="132" t="s">
        <v>20</v>
      </c>
      <c r="D1311" s="132"/>
      <c r="E1311" s="134">
        <f t="shared" si="19"/>
        <v>7.0000000000000007E-2</v>
      </c>
      <c r="F1311" s="134">
        <v>7.0000000000000007E-2</v>
      </c>
      <c r="G1311" s="135"/>
      <c r="H1311" s="132"/>
    </row>
    <row r="1312" spans="1:110" s="125" customFormat="1" ht="17.25" customHeight="1" x14ac:dyDescent="0.2">
      <c r="A1312" s="136"/>
      <c r="B1312" s="152"/>
      <c r="C1312" s="132" t="s">
        <v>17</v>
      </c>
      <c r="D1312" s="132"/>
      <c r="E1312" s="134">
        <f t="shared" si="19"/>
        <v>42.408999999999999</v>
      </c>
      <c r="F1312" s="134">
        <v>42.408999999999999</v>
      </c>
      <c r="G1312" s="135"/>
      <c r="H1312" s="132"/>
    </row>
    <row r="1313" spans="1:110" s="125" customFormat="1" ht="15" customHeight="1" x14ac:dyDescent="0.2">
      <c r="A1313" s="136"/>
      <c r="B1313" s="151" t="s">
        <v>113</v>
      </c>
      <c r="C1313" s="132" t="s">
        <v>20</v>
      </c>
      <c r="D1313" s="132"/>
      <c r="E1313" s="134">
        <f t="shared" si="19"/>
        <v>0</v>
      </c>
      <c r="F1313" s="134"/>
      <c r="G1313" s="135"/>
      <c r="H1313" s="132"/>
    </row>
    <row r="1314" spans="1:110" s="125" customFormat="1" ht="21.75" customHeight="1" x14ac:dyDescent="0.2">
      <c r="A1314" s="136"/>
      <c r="B1314" s="152"/>
      <c r="C1314" s="132" t="s">
        <v>17</v>
      </c>
      <c r="D1314" s="132"/>
      <c r="E1314" s="134">
        <f t="shared" si="19"/>
        <v>0</v>
      </c>
      <c r="F1314" s="134"/>
      <c r="G1314" s="135"/>
      <c r="H1314" s="132"/>
    </row>
    <row r="1315" spans="1:110" s="125" customFormat="1" ht="12.75" x14ac:dyDescent="0.2">
      <c r="A1315" s="136"/>
      <c r="B1315" s="153" t="s">
        <v>115</v>
      </c>
      <c r="C1315" s="132" t="s">
        <v>116</v>
      </c>
      <c r="D1315" s="132"/>
      <c r="E1315" s="134">
        <f t="shared" si="19"/>
        <v>0</v>
      </c>
      <c r="F1315" s="134"/>
      <c r="G1315" s="135"/>
      <c r="H1315" s="132"/>
    </row>
    <row r="1316" spans="1:110" s="125" customFormat="1" ht="12.75" x14ac:dyDescent="0.2">
      <c r="A1316" s="136"/>
      <c r="B1316" s="154"/>
      <c r="C1316" s="132" t="s">
        <v>17</v>
      </c>
      <c r="D1316" s="132"/>
      <c r="E1316" s="134">
        <f t="shared" si="19"/>
        <v>0</v>
      </c>
      <c r="F1316" s="134"/>
      <c r="G1316" s="135"/>
      <c r="H1316" s="132"/>
    </row>
    <row r="1317" spans="1:110" s="125" customFormat="1" ht="12.75" x14ac:dyDescent="0.2">
      <c r="A1317" s="136"/>
      <c r="B1317" s="151" t="s">
        <v>118</v>
      </c>
      <c r="C1317" s="132" t="s">
        <v>52</v>
      </c>
      <c r="D1317" s="133"/>
      <c r="E1317" s="134">
        <f t="shared" si="19"/>
        <v>0</v>
      </c>
      <c r="F1317" s="134"/>
      <c r="G1317" s="135"/>
      <c r="H1317" s="133"/>
    </row>
    <row r="1318" spans="1:110" s="125" customFormat="1" ht="12.75" x14ac:dyDescent="0.2">
      <c r="A1318" s="143"/>
      <c r="B1318" s="152"/>
      <c r="C1318" s="132" t="s">
        <v>17</v>
      </c>
      <c r="D1318" s="133"/>
      <c r="E1318" s="134">
        <f t="shared" si="19"/>
        <v>0</v>
      </c>
      <c r="F1318" s="134"/>
      <c r="G1318" s="135"/>
      <c r="H1318" s="133"/>
    </row>
    <row r="1319" spans="1:110" s="125" customFormat="1" ht="17.25" customHeight="1" x14ac:dyDescent="0.2">
      <c r="A1319" s="130">
        <v>68</v>
      </c>
      <c r="B1319" s="131" t="s">
        <v>185</v>
      </c>
      <c r="C1319" s="132"/>
      <c r="D1319" s="133"/>
      <c r="E1319" s="134">
        <f t="shared" si="19"/>
        <v>1</v>
      </c>
      <c r="F1319" s="134">
        <v>1</v>
      </c>
      <c r="G1319" s="135"/>
      <c r="H1319" s="133"/>
    </row>
    <row r="1320" spans="1:110" s="5" customFormat="1" ht="19.5" customHeight="1" x14ac:dyDescent="0.25">
      <c r="A1320" s="136"/>
      <c r="B1320" s="137"/>
      <c r="C1320" s="132" t="s">
        <v>17</v>
      </c>
      <c r="D1320" s="138"/>
      <c r="E1320" s="134">
        <f t="shared" si="19"/>
        <v>2.976</v>
      </c>
      <c r="F1320" s="134">
        <f>F1322+F1324+F1326+F1328</f>
        <v>2.976</v>
      </c>
      <c r="G1320" s="135">
        <f>G1322+G1324+G1326+G1328</f>
        <v>0</v>
      </c>
      <c r="H1320" s="138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  <c r="CB1320" s="6"/>
      <c r="CC1320" s="6"/>
      <c r="CD1320" s="6"/>
      <c r="CE1320" s="6"/>
      <c r="CF1320" s="6"/>
      <c r="CG1320" s="6"/>
      <c r="CH1320" s="6"/>
      <c r="CI1320" s="6"/>
      <c r="CJ1320" s="6"/>
      <c r="CK1320" s="6"/>
      <c r="CL1320" s="6"/>
      <c r="CM1320" s="6"/>
      <c r="CN1320" s="6"/>
      <c r="CO1320" s="6"/>
      <c r="CP1320" s="6"/>
      <c r="CQ1320" s="6"/>
      <c r="CR1320" s="6"/>
      <c r="CS1320" s="6"/>
      <c r="CT1320" s="6"/>
      <c r="CU1320" s="6"/>
      <c r="CV1320" s="6"/>
      <c r="CW1320" s="6"/>
      <c r="CX1320" s="6"/>
      <c r="CY1320" s="6"/>
      <c r="CZ1320" s="6"/>
      <c r="DA1320" s="6"/>
      <c r="DB1320" s="6"/>
      <c r="DC1320" s="6"/>
      <c r="DD1320" s="6"/>
      <c r="DE1320" s="6"/>
      <c r="DF1320" s="6"/>
    </row>
    <row r="1321" spans="1:110" s="125" customFormat="1" ht="17.25" customHeight="1" x14ac:dyDescent="0.2">
      <c r="A1321" s="136"/>
      <c r="B1321" s="139" t="s">
        <v>111</v>
      </c>
      <c r="C1321" s="132" t="s">
        <v>20</v>
      </c>
      <c r="D1321" s="132"/>
      <c r="E1321" s="134">
        <f t="shared" si="19"/>
        <v>0</v>
      </c>
      <c r="F1321" s="134"/>
      <c r="G1321" s="135"/>
      <c r="H1321" s="132"/>
    </row>
    <row r="1322" spans="1:110" s="125" customFormat="1" ht="17.25" customHeight="1" x14ac:dyDescent="0.2">
      <c r="A1322" s="136"/>
      <c r="B1322" s="139"/>
      <c r="C1322" s="132" t="s">
        <v>17</v>
      </c>
      <c r="D1322" s="132"/>
      <c r="E1322" s="134">
        <f t="shared" si="19"/>
        <v>0</v>
      </c>
      <c r="F1322" s="134"/>
      <c r="G1322" s="135"/>
      <c r="H1322" s="132"/>
    </row>
    <row r="1323" spans="1:110" s="125" customFormat="1" ht="15" customHeight="1" x14ac:dyDescent="0.2">
      <c r="A1323" s="136"/>
      <c r="B1323" s="139" t="s">
        <v>113</v>
      </c>
      <c r="C1323" s="132" t="s">
        <v>20</v>
      </c>
      <c r="D1323" s="132"/>
      <c r="E1323" s="134">
        <f t="shared" si="19"/>
        <v>3.0000000000000001E-3</v>
      </c>
      <c r="F1323" s="134">
        <v>3.0000000000000001E-3</v>
      </c>
      <c r="G1323" s="135"/>
      <c r="H1323" s="132"/>
    </row>
    <row r="1324" spans="1:110" s="125" customFormat="1" ht="21.75" customHeight="1" x14ac:dyDescent="0.2">
      <c r="A1324" s="136"/>
      <c r="B1324" s="139"/>
      <c r="C1324" s="132" t="s">
        <v>17</v>
      </c>
      <c r="D1324" s="132"/>
      <c r="E1324" s="134">
        <f t="shared" si="19"/>
        <v>2.976</v>
      </c>
      <c r="F1324" s="134">
        <v>2.976</v>
      </c>
      <c r="G1324" s="135"/>
      <c r="H1324" s="155" t="s">
        <v>186</v>
      </c>
    </row>
    <row r="1325" spans="1:110" s="125" customFormat="1" ht="12.75" x14ac:dyDescent="0.2">
      <c r="A1325" s="136"/>
      <c r="B1325" s="142" t="s">
        <v>115</v>
      </c>
      <c r="C1325" s="132" t="s">
        <v>116</v>
      </c>
      <c r="D1325" s="132"/>
      <c r="E1325" s="134">
        <f t="shared" si="19"/>
        <v>0</v>
      </c>
      <c r="F1325" s="134"/>
      <c r="G1325" s="135"/>
      <c r="H1325" s="132"/>
    </row>
    <row r="1326" spans="1:110" s="125" customFormat="1" ht="12.75" x14ac:dyDescent="0.2">
      <c r="A1326" s="136"/>
      <c r="B1326" s="142"/>
      <c r="C1326" s="132" t="s">
        <v>17</v>
      </c>
      <c r="D1326" s="132"/>
      <c r="E1326" s="134">
        <f t="shared" si="19"/>
        <v>0</v>
      </c>
      <c r="F1326" s="134"/>
      <c r="G1326" s="135"/>
      <c r="H1326" s="132"/>
    </row>
    <row r="1327" spans="1:110" s="125" customFormat="1" ht="12.75" x14ac:dyDescent="0.2">
      <c r="A1327" s="136"/>
      <c r="B1327" s="139" t="s">
        <v>118</v>
      </c>
      <c r="C1327" s="132" t="s">
        <v>52</v>
      </c>
      <c r="D1327" s="133"/>
      <c r="E1327" s="134">
        <f t="shared" si="19"/>
        <v>0</v>
      </c>
      <c r="F1327" s="134"/>
      <c r="G1327" s="135"/>
      <c r="H1327" s="133"/>
    </row>
    <row r="1328" spans="1:110" s="125" customFormat="1" ht="12.75" x14ac:dyDescent="0.2">
      <c r="A1328" s="143"/>
      <c r="B1328" s="139"/>
      <c r="C1328" s="132" t="s">
        <v>17</v>
      </c>
      <c r="D1328" s="133"/>
      <c r="E1328" s="134">
        <f t="shared" si="19"/>
        <v>0</v>
      </c>
      <c r="F1328" s="134"/>
      <c r="G1328" s="135"/>
      <c r="H1328" s="133"/>
    </row>
    <row r="1329" spans="1:110" s="5" customFormat="1" x14ac:dyDescent="0.25">
      <c r="A1329" s="130">
        <v>69</v>
      </c>
      <c r="B1329" s="131" t="s">
        <v>187</v>
      </c>
      <c r="C1329" s="132"/>
      <c r="D1329" s="133"/>
      <c r="E1329" s="134">
        <f t="shared" si="19"/>
        <v>1</v>
      </c>
      <c r="F1329" s="134">
        <v>1</v>
      </c>
      <c r="G1329" s="135"/>
      <c r="H1329" s="133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  <c r="CB1329" s="6"/>
      <c r="CC1329" s="6"/>
      <c r="CD1329" s="6"/>
      <c r="CE1329" s="6"/>
      <c r="CF1329" s="6"/>
      <c r="CG1329" s="6"/>
      <c r="CH1329" s="6"/>
      <c r="CI1329" s="6"/>
      <c r="CJ1329" s="6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  <c r="CX1329" s="3"/>
      <c r="CY1329" s="3"/>
      <c r="CZ1329" s="3"/>
      <c r="DA1329" s="3"/>
      <c r="DB1329" s="3"/>
      <c r="DC1329" s="3"/>
      <c r="DD1329" s="3"/>
      <c r="DE1329" s="3"/>
      <c r="DF1329" s="3"/>
    </row>
    <row r="1330" spans="1:110" s="5" customFormat="1" ht="21" customHeight="1" x14ac:dyDescent="0.25">
      <c r="A1330" s="136"/>
      <c r="B1330" s="137"/>
      <c r="C1330" s="132" t="s">
        <v>17</v>
      </c>
      <c r="D1330" s="138"/>
      <c r="E1330" s="134">
        <f t="shared" si="19"/>
        <v>11.611000000000001</v>
      </c>
      <c r="F1330" s="134">
        <f>F1332+F1334+F1336+F1338</f>
        <v>11.611000000000001</v>
      </c>
      <c r="G1330" s="135">
        <f>G1332+G1334+G1336+G1338</f>
        <v>0</v>
      </c>
      <c r="H1330" s="138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  <c r="CB1330" s="6"/>
      <c r="CC1330" s="6"/>
      <c r="CD1330" s="6"/>
      <c r="CE1330" s="6"/>
      <c r="CF1330" s="6"/>
      <c r="CG1330" s="6"/>
      <c r="CH1330" s="6"/>
      <c r="CI1330" s="6"/>
      <c r="CJ1330" s="6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  <c r="CX1330" s="3"/>
      <c r="CY1330" s="3"/>
      <c r="CZ1330" s="3"/>
      <c r="DA1330" s="3"/>
      <c r="DB1330" s="3"/>
      <c r="DC1330" s="3"/>
      <c r="DD1330" s="3"/>
      <c r="DE1330" s="3"/>
      <c r="DF1330" s="3"/>
    </row>
    <row r="1331" spans="1:110" s="5" customFormat="1" ht="21" customHeight="1" x14ac:dyDescent="0.25">
      <c r="A1331" s="136"/>
      <c r="B1331" s="139" t="s">
        <v>111</v>
      </c>
      <c r="C1331" s="132" t="s">
        <v>20</v>
      </c>
      <c r="D1331" s="132"/>
      <c r="E1331" s="134">
        <f t="shared" si="19"/>
        <v>0</v>
      </c>
      <c r="F1331" s="134"/>
      <c r="G1331" s="135"/>
      <c r="H1331" s="132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  <c r="BW1331" s="6"/>
      <c r="BX1331" s="6"/>
      <c r="BY1331" s="6"/>
      <c r="BZ1331" s="6"/>
      <c r="CA1331" s="6"/>
      <c r="CB1331" s="6"/>
      <c r="CC1331" s="6"/>
      <c r="CD1331" s="6"/>
      <c r="CE1331" s="6"/>
      <c r="CF1331" s="6"/>
      <c r="CG1331" s="6"/>
      <c r="CH1331" s="6"/>
      <c r="CI1331" s="6"/>
      <c r="CJ1331" s="6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  <c r="CX1331" s="3"/>
      <c r="CY1331" s="3"/>
      <c r="CZ1331" s="3"/>
      <c r="DA1331" s="3"/>
      <c r="DB1331" s="3"/>
      <c r="DC1331" s="3"/>
      <c r="DD1331" s="3"/>
      <c r="DE1331" s="3"/>
      <c r="DF1331" s="3"/>
    </row>
    <row r="1332" spans="1:110" s="5" customFormat="1" x14ac:dyDescent="0.25">
      <c r="A1332" s="136"/>
      <c r="B1332" s="139"/>
      <c r="C1332" s="132" t="s">
        <v>17</v>
      </c>
      <c r="D1332" s="132"/>
      <c r="E1332" s="134">
        <f t="shared" si="19"/>
        <v>0</v>
      </c>
      <c r="F1332" s="134"/>
      <c r="G1332" s="135"/>
      <c r="H1332" s="132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  <c r="CB1332" s="6"/>
      <c r="CC1332" s="6"/>
      <c r="CD1332" s="6"/>
      <c r="CE1332" s="6"/>
      <c r="CF1332" s="6"/>
      <c r="CG1332" s="6"/>
      <c r="CH1332" s="6"/>
      <c r="CI1332" s="6"/>
      <c r="CJ1332" s="6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  <c r="CX1332" s="3"/>
      <c r="CY1332" s="3"/>
      <c r="CZ1332" s="3"/>
      <c r="DA1332" s="3"/>
      <c r="DB1332" s="3"/>
      <c r="DC1332" s="3"/>
      <c r="DD1332" s="3"/>
      <c r="DE1332" s="3"/>
      <c r="DF1332" s="3"/>
    </row>
    <row r="1333" spans="1:110" s="5" customFormat="1" x14ac:dyDescent="0.25">
      <c r="A1333" s="136"/>
      <c r="B1333" s="139" t="s">
        <v>113</v>
      </c>
      <c r="C1333" s="132" t="s">
        <v>20</v>
      </c>
      <c r="D1333" s="132"/>
      <c r="E1333" s="134">
        <f t="shared" si="19"/>
        <v>2E-3</v>
      </c>
      <c r="F1333" s="134">
        <v>2E-3</v>
      </c>
      <c r="G1333" s="135"/>
      <c r="H1333" s="132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  <c r="CB1333" s="6"/>
      <c r="CC1333" s="6"/>
      <c r="CD1333" s="6"/>
      <c r="CE1333" s="6"/>
      <c r="CF1333" s="6"/>
      <c r="CG1333" s="6"/>
      <c r="CH1333" s="6"/>
      <c r="CI1333" s="6"/>
      <c r="CJ1333" s="6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  <c r="CX1333" s="3"/>
      <c r="CY1333" s="3"/>
      <c r="CZ1333" s="3"/>
      <c r="DA1333" s="3"/>
      <c r="DB1333" s="3"/>
      <c r="DC1333" s="3"/>
      <c r="DD1333" s="3"/>
      <c r="DE1333" s="3"/>
      <c r="DF1333" s="3"/>
    </row>
    <row r="1334" spans="1:110" s="5" customFormat="1" x14ac:dyDescent="0.25">
      <c r="A1334" s="136"/>
      <c r="B1334" s="139"/>
      <c r="C1334" s="132" t="s">
        <v>17</v>
      </c>
      <c r="D1334" s="132"/>
      <c r="E1334" s="134">
        <f t="shared" si="19"/>
        <v>11.611000000000001</v>
      </c>
      <c r="F1334" s="134">
        <v>11.611000000000001</v>
      </c>
      <c r="G1334" s="135"/>
      <c r="H1334" s="132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  <c r="CB1334" s="6"/>
      <c r="CC1334" s="6"/>
      <c r="CD1334" s="6"/>
      <c r="CE1334" s="6"/>
      <c r="CF1334" s="6"/>
      <c r="CG1334" s="6"/>
      <c r="CH1334" s="6"/>
      <c r="CI1334" s="6"/>
      <c r="CJ1334" s="6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  <c r="CX1334" s="3"/>
      <c r="CY1334" s="3"/>
      <c r="CZ1334" s="3"/>
      <c r="DA1334" s="3"/>
      <c r="DB1334" s="3"/>
      <c r="DC1334" s="3"/>
      <c r="DD1334" s="3"/>
      <c r="DE1334" s="3"/>
      <c r="DF1334" s="3"/>
    </row>
    <row r="1335" spans="1:110" s="5" customFormat="1" x14ac:dyDescent="0.25">
      <c r="A1335" s="136"/>
      <c r="B1335" s="142" t="s">
        <v>115</v>
      </c>
      <c r="C1335" s="132" t="s">
        <v>116</v>
      </c>
      <c r="D1335" s="132"/>
      <c r="E1335" s="134">
        <f t="shared" si="19"/>
        <v>0</v>
      </c>
      <c r="F1335" s="134"/>
      <c r="G1335" s="135"/>
      <c r="H1335" s="132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  <c r="CB1335" s="6"/>
      <c r="CC1335" s="6"/>
      <c r="CD1335" s="6"/>
      <c r="CE1335" s="6"/>
      <c r="CF1335" s="6"/>
      <c r="CG1335" s="6"/>
      <c r="CH1335" s="6"/>
      <c r="CI1335" s="6"/>
      <c r="CJ1335" s="6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  <c r="CX1335" s="3"/>
      <c r="CY1335" s="3"/>
      <c r="CZ1335" s="3"/>
      <c r="DA1335" s="3"/>
      <c r="DB1335" s="3"/>
      <c r="DC1335" s="3"/>
      <c r="DD1335" s="3"/>
      <c r="DE1335" s="3"/>
      <c r="DF1335" s="3"/>
    </row>
    <row r="1336" spans="1:110" s="5" customFormat="1" x14ac:dyDescent="0.25">
      <c r="A1336" s="136"/>
      <c r="B1336" s="142"/>
      <c r="C1336" s="132" t="s">
        <v>17</v>
      </c>
      <c r="D1336" s="132"/>
      <c r="E1336" s="134">
        <f t="shared" si="19"/>
        <v>0</v>
      </c>
      <c r="F1336" s="134"/>
      <c r="G1336" s="135"/>
      <c r="H1336" s="132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  <c r="BW1336" s="6"/>
      <c r="BX1336" s="6"/>
      <c r="BY1336" s="6"/>
      <c r="BZ1336" s="6"/>
      <c r="CA1336" s="6"/>
      <c r="CB1336" s="6"/>
      <c r="CC1336" s="6"/>
      <c r="CD1336" s="6"/>
      <c r="CE1336" s="6"/>
      <c r="CF1336" s="6"/>
      <c r="CG1336" s="6"/>
      <c r="CH1336" s="6"/>
      <c r="CI1336" s="6"/>
      <c r="CJ1336" s="6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  <c r="CX1336" s="3"/>
      <c r="CY1336" s="3"/>
      <c r="CZ1336" s="3"/>
      <c r="DA1336" s="3"/>
      <c r="DB1336" s="3"/>
      <c r="DC1336" s="3"/>
      <c r="DD1336" s="3"/>
      <c r="DE1336" s="3"/>
      <c r="DF1336" s="3"/>
    </row>
    <row r="1337" spans="1:110" s="5" customFormat="1" x14ac:dyDescent="0.25">
      <c r="A1337" s="136"/>
      <c r="B1337" s="139" t="s">
        <v>118</v>
      </c>
      <c r="C1337" s="132" t="s">
        <v>52</v>
      </c>
      <c r="D1337" s="133"/>
      <c r="E1337" s="134">
        <f t="shared" si="19"/>
        <v>0</v>
      </c>
      <c r="F1337" s="134"/>
      <c r="G1337" s="135"/>
      <c r="H1337" s="133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  <c r="BW1337" s="6"/>
      <c r="BX1337" s="6"/>
      <c r="BY1337" s="6"/>
      <c r="BZ1337" s="6"/>
      <c r="CA1337" s="6"/>
      <c r="CB1337" s="6"/>
      <c r="CC1337" s="6"/>
      <c r="CD1337" s="6"/>
      <c r="CE1337" s="6"/>
      <c r="CF1337" s="6"/>
      <c r="CG1337" s="6"/>
      <c r="CH1337" s="6"/>
      <c r="CI1337" s="6"/>
      <c r="CJ1337" s="6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  <c r="CX1337" s="3"/>
      <c r="CY1337" s="3"/>
      <c r="CZ1337" s="3"/>
      <c r="DA1337" s="3"/>
      <c r="DB1337" s="3"/>
      <c r="DC1337" s="3"/>
      <c r="DD1337" s="3"/>
      <c r="DE1337" s="3"/>
      <c r="DF1337" s="3"/>
    </row>
    <row r="1338" spans="1:110" s="5" customFormat="1" x14ac:dyDescent="0.25">
      <c r="A1338" s="143"/>
      <c r="B1338" s="139"/>
      <c r="C1338" s="132" t="s">
        <v>17</v>
      </c>
      <c r="D1338" s="133"/>
      <c r="E1338" s="134">
        <f t="shared" si="19"/>
        <v>0</v>
      </c>
      <c r="F1338" s="134"/>
      <c r="G1338" s="135"/>
      <c r="H1338" s="133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  <c r="BW1338" s="6"/>
      <c r="BX1338" s="6"/>
      <c r="BY1338" s="6"/>
      <c r="BZ1338" s="6"/>
      <c r="CA1338" s="6"/>
      <c r="CB1338" s="6"/>
      <c r="CC1338" s="6"/>
      <c r="CD1338" s="6"/>
      <c r="CE1338" s="6"/>
      <c r="CF1338" s="6"/>
      <c r="CG1338" s="6"/>
      <c r="CH1338" s="6"/>
      <c r="CI1338" s="6"/>
      <c r="CJ1338" s="6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  <c r="CX1338" s="3"/>
      <c r="CY1338" s="3"/>
      <c r="CZ1338" s="3"/>
      <c r="DA1338" s="3"/>
      <c r="DB1338" s="3"/>
      <c r="DC1338" s="3"/>
      <c r="DD1338" s="3"/>
      <c r="DE1338" s="3"/>
      <c r="DF1338" s="3"/>
    </row>
    <row r="1339" spans="1:110" s="3" customFormat="1" x14ac:dyDescent="0.25">
      <c r="A1339" s="130">
        <v>70</v>
      </c>
      <c r="B1339" s="131" t="s">
        <v>103</v>
      </c>
      <c r="C1339" s="132"/>
      <c r="D1339" s="133"/>
      <c r="E1339" s="134">
        <f t="shared" si="19"/>
        <v>1</v>
      </c>
      <c r="F1339" s="134"/>
      <c r="G1339" s="135">
        <v>1</v>
      </c>
      <c r="H1339" s="133"/>
      <c r="I1339" s="5"/>
      <c r="J1339" s="5"/>
      <c r="K1339" s="5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  <c r="BW1339" s="6"/>
      <c r="BX1339" s="6"/>
      <c r="BY1339" s="6"/>
      <c r="BZ1339" s="6"/>
      <c r="CA1339" s="6"/>
      <c r="CB1339" s="6"/>
      <c r="CC1339" s="6"/>
      <c r="CD1339" s="6"/>
      <c r="CE1339" s="6"/>
      <c r="CF1339" s="6"/>
      <c r="CG1339" s="6"/>
      <c r="CH1339" s="6"/>
      <c r="CI1339" s="6"/>
      <c r="CJ1339" s="6"/>
    </row>
    <row r="1340" spans="1:110" s="3" customFormat="1" x14ac:dyDescent="0.25">
      <c r="A1340" s="136"/>
      <c r="B1340" s="137"/>
      <c r="C1340" s="132" t="s">
        <v>17</v>
      </c>
      <c r="D1340" s="138"/>
      <c r="E1340" s="134">
        <f t="shared" si="19"/>
        <v>255.75399999999999</v>
      </c>
      <c r="F1340" s="134">
        <f>F1342+F1344+F1346+F1348</f>
        <v>30.623000000000001</v>
      </c>
      <c r="G1340" s="135">
        <f>G1342+G1344+G1346+G1348</f>
        <v>225.131</v>
      </c>
      <c r="H1340" s="138"/>
      <c r="I1340" s="5"/>
      <c r="J1340" s="5"/>
      <c r="K1340" s="5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  <c r="BW1340" s="6"/>
      <c r="BX1340" s="6"/>
      <c r="BY1340" s="6"/>
      <c r="BZ1340" s="6"/>
      <c r="CA1340" s="6"/>
      <c r="CB1340" s="6"/>
      <c r="CC1340" s="6"/>
      <c r="CD1340" s="6"/>
      <c r="CE1340" s="6"/>
      <c r="CF1340" s="6"/>
      <c r="CG1340" s="6"/>
      <c r="CH1340" s="6"/>
      <c r="CI1340" s="6"/>
      <c r="CJ1340" s="6"/>
    </row>
    <row r="1341" spans="1:110" s="3" customFormat="1" x14ac:dyDescent="0.25">
      <c r="A1341" s="136"/>
      <c r="B1341" s="139" t="s">
        <v>111</v>
      </c>
      <c r="C1341" s="132" t="s">
        <v>20</v>
      </c>
      <c r="D1341" s="132"/>
      <c r="E1341" s="134">
        <f t="shared" si="19"/>
        <v>0.191</v>
      </c>
      <c r="F1341" s="134">
        <v>0.109</v>
      </c>
      <c r="G1341" s="135">
        <v>8.2000000000000003E-2</v>
      </c>
      <c r="H1341" s="132"/>
      <c r="I1341" s="5"/>
      <c r="J1341" s="5"/>
      <c r="K1341" s="5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  <c r="BW1341" s="6"/>
      <c r="BX1341" s="6"/>
      <c r="BY1341" s="6"/>
      <c r="BZ1341" s="6"/>
      <c r="CA1341" s="6"/>
      <c r="CB1341" s="6"/>
      <c r="CC1341" s="6"/>
      <c r="CD1341" s="6"/>
      <c r="CE1341" s="6"/>
      <c r="CF1341" s="6"/>
      <c r="CG1341" s="6"/>
      <c r="CH1341" s="6"/>
      <c r="CI1341" s="6"/>
      <c r="CJ1341" s="6"/>
    </row>
    <row r="1342" spans="1:110" s="3" customFormat="1" x14ac:dyDescent="0.25">
      <c r="A1342" s="136"/>
      <c r="B1342" s="139"/>
      <c r="C1342" s="132" t="s">
        <v>17</v>
      </c>
      <c r="D1342" s="132"/>
      <c r="E1342" s="134">
        <f t="shared" si="19"/>
        <v>255.75399999999999</v>
      </c>
      <c r="F1342" s="134">
        <v>30.623000000000001</v>
      </c>
      <c r="G1342" s="135">
        <v>225.131</v>
      </c>
      <c r="H1342" s="132"/>
      <c r="I1342" s="5"/>
      <c r="J1342" s="5"/>
      <c r="K1342" s="5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  <c r="BW1342" s="6"/>
      <c r="BX1342" s="6"/>
      <c r="BY1342" s="6"/>
      <c r="BZ1342" s="6"/>
      <c r="CA1342" s="6"/>
      <c r="CB1342" s="6"/>
      <c r="CC1342" s="6"/>
      <c r="CD1342" s="6"/>
      <c r="CE1342" s="6"/>
      <c r="CF1342" s="6"/>
      <c r="CG1342" s="6"/>
      <c r="CH1342" s="6"/>
      <c r="CI1342" s="6"/>
      <c r="CJ1342" s="6"/>
    </row>
    <row r="1343" spans="1:110" s="3" customFormat="1" x14ac:dyDescent="0.25">
      <c r="A1343" s="136"/>
      <c r="B1343" s="139" t="s">
        <v>113</v>
      </c>
      <c r="C1343" s="132" t="s">
        <v>20</v>
      </c>
      <c r="D1343" s="132"/>
      <c r="E1343" s="134">
        <f t="shared" si="19"/>
        <v>0</v>
      </c>
      <c r="F1343" s="134"/>
      <c r="G1343" s="135"/>
      <c r="H1343" s="132"/>
      <c r="I1343" s="5"/>
      <c r="J1343" s="5"/>
      <c r="K1343" s="5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  <c r="CB1343" s="6"/>
      <c r="CC1343" s="6"/>
      <c r="CD1343" s="6"/>
      <c r="CE1343" s="6"/>
      <c r="CF1343" s="6"/>
      <c r="CG1343" s="6"/>
      <c r="CH1343" s="6"/>
      <c r="CI1343" s="6"/>
      <c r="CJ1343" s="6"/>
    </row>
    <row r="1344" spans="1:110" s="3" customFormat="1" x14ac:dyDescent="0.25">
      <c r="A1344" s="136"/>
      <c r="B1344" s="139"/>
      <c r="C1344" s="132" t="s">
        <v>17</v>
      </c>
      <c r="D1344" s="132"/>
      <c r="E1344" s="134">
        <f t="shared" si="19"/>
        <v>0</v>
      </c>
      <c r="F1344" s="134"/>
      <c r="G1344" s="135"/>
      <c r="H1344" s="132"/>
      <c r="I1344" s="5"/>
      <c r="J1344" s="5"/>
      <c r="K1344" s="5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  <c r="CB1344" s="6"/>
      <c r="CC1344" s="6"/>
      <c r="CD1344" s="6"/>
      <c r="CE1344" s="6"/>
      <c r="CF1344" s="6"/>
      <c r="CG1344" s="6"/>
      <c r="CH1344" s="6"/>
      <c r="CI1344" s="6"/>
      <c r="CJ1344" s="6"/>
    </row>
    <row r="1345" spans="1:88" s="3" customFormat="1" x14ac:dyDescent="0.25">
      <c r="A1345" s="136"/>
      <c r="B1345" s="142" t="s">
        <v>115</v>
      </c>
      <c r="C1345" s="132" t="s">
        <v>116</v>
      </c>
      <c r="D1345" s="132"/>
      <c r="E1345" s="134">
        <f t="shared" si="19"/>
        <v>0</v>
      </c>
      <c r="F1345" s="134"/>
      <c r="G1345" s="135"/>
      <c r="H1345" s="132"/>
      <c r="I1345" s="5"/>
      <c r="J1345" s="5"/>
      <c r="K1345" s="5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  <c r="BW1345" s="6"/>
      <c r="BX1345" s="6"/>
      <c r="BY1345" s="6"/>
      <c r="BZ1345" s="6"/>
      <c r="CA1345" s="6"/>
      <c r="CB1345" s="6"/>
      <c r="CC1345" s="6"/>
      <c r="CD1345" s="6"/>
      <c r="CE1345" s="6"/>
      <c r="CF1345" s="6"/>
      <c r="CG1345" s="6"/>
      <c r="CH1345" s="6"/>
      <c r="CI1345" s="6"/>
      <c r="CJ1345" s="6"/>
    </row>
    <row r="1346" spans="1:88" s="3" customFormat="1" x14ac:dyDescent="0.25">
      <c r="A1346" s="136"/>
      <c r="B1346" s="142"/>
      <c r="C1346" s="132" t="s">
        <v>17</v>
      </c>
      <c r="D1346" s="132"/>
      <c r="E1346" s="134">
        <f t="shared" si="19"/>
        <v>0</v>
      </c>
      <c r="F1346" s="134"/>
      <c r="G1346" s="135"/>
      <c r="H1346" s="132"/>
      <c r="I1346" s="5"/>
      <c r="J1346" s="5"/>
      <c r="K1346" s="5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  <c r="CB1346" s="6"/>
      <c r="CC1346" s="6"/>
      <c r="CD1346" s="6"/>
      <c r="CE1346" s="6"/>
      <c r="CF1346" s="6"/>
      <c r="CG1346" s="6"/>
      <c r="CH1346" s="6"/>
      <c r="CI1346" s="6"/>
      <c r="CJ1346" s="6"/>
    </row>
    <row r="1347" spans="1:88" s="3" customFormat="1" x14ac:dyDescent="0.25">
      <c r="A1347" s="136"/>
      <c r="B1347" s="139" t="s">
        <v>118</v>
      </c>
      <c r="C1347" s="132" t="s">
        <v>52</v>
      </c>
      <c r="D1347" s="133"/>
      <c r="E1347" s="134">
        <f t="shared" si="19"/>
        <v>0</v>
      </c>
      <c r="F1347" s="134"/>
      <c r="G1347" s="135"/>
      <c r="H1347" s="133"/>
      <c r="I1347" s="5"/>
      <c r="J1347" s="5"/>
      <c r="K1347" s="5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  <c r="CB1347" s="6"/>
      <c r="CC1347" s="6"/>
      <c r="CD1347" s="6"/>
      <c r="CE1347" s="6"/>
      <c r="CF1347" s="6"/>
      <c r="CG1347" s="6"/>
      <c r="CH1347" s="6"/>
      <c r="CI1347" s="6"/>
      <c r="CJ1347" s="6"/>
    </row>
    <row r="1348" spans="1:88" s="3" customFormat="1" x14ac:dyDescent="0.25">
      <c r="A1348" s="143"/>
      <c r="B1348" s="139"/>
      <c r="C1348" s="132" t="s">
        <v>17</v>
      </c>
      <c r="D1348" s="133"/>
      <c r="E1348" s="134">
        <f t="shared" si="19"/>
        <v>0</v>
      </c>
      <c r="F1348" s="134"/>
      <c r="G1348" s="135"/>
      <c r="H1348" s="133"/>
      <c r="I1348" s="5"/>
      <c r="J1348" s="5"/>
      <c r="K1348" s="5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6"/>
      <c r="BY1348" s="6"/>
      <c r="BZ1348" s="6"/>
      <c r="CA1348" s="6"/>
      <c r="CB1348" s="6"/>
      <c r="CC1348" s="6"/>
      <c r="CD1348" s="6"/>
      <c r="CE1348" s="6"/>
      <c r="CF1348" s="6"/>
      <c r="CG1348" s="6"/>
      <c r="CH1348" s="6"/>
      <c r="CI1348" s="6"/>
      <c r="CJ1348" s="6"/>
    </row>
    <row r="1349" spans="1:88" s="3" customFormat="1" x14ac:dyDescent="0.25">
      <c r="A1349" s="130">
        <v>71</v>
      </c>
      <c r="B1349" s="131" t="s">
        <v>104</v>
      </c>
      <c r="C1349" s="132"/>
      <c r="D1349" s="133"/>
      <c r="E1349" s="134">
        <f t="shared" si="19"/>
        <v>1</v>
      </c>
      <c r="F1349" s="134"/>
      <c r="G1349" s="135">
        <v>1</v>
      </c>
      <c r="H1349" s="133"/>
      <c r="I1349" s="5"/>
      <c r="J1349" s="5"/>
      <c r="K1349" s="5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  <c r="CB1349" s="6"/>
      <c r="CC1349" s="6"/>
      <c r="CD1349" s="6"/>
      <c r="CE1349" s="6"/>
      <c r="CF1349" s="6"/>
      <c r="CG1349" s="6"/>
      <c r="CH1349" s="6"/>
      <c r="CI1349" s="6"/>
      <c r="CJ1349" s="6"/>
    </row>
    <row r="1350" spans="1:88" s="3" customFormat="1" x14ac:dyDescent="0.25">
      <c r="A1350" s="136"/>
      <c r="B1350" s="137"/>
      <c r="C1350" s="132" t="s">
        <v>17</v>
      </c>
      <c r="D1350" s="138"/>
      <c r="E1350" s="134">
        <f t="shared" si="19"/>
        <v>1130.5989999999999</v>
      </c>
      <c r="F1350" s="134">
        <f>F1352+F1354+F1356+F1358</f>
        <v>0</v>
      </c>
      <c r="G1350" s="135">
        <f>G1352+G1354+G1356+G1358</f>
        <v>1130.5989999999999</v>
      </c>
      <c r="H1350" s="138"/>
      <c r="I1350" s="5"/>
      <c r="J1350" s="5"/>
      <c r="K1350" s="5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  <c r="CB1350" s="6"/>
      <c r="CC1350" s="6"/>
      <c r="CD1350" s="6"/>
      <c r="CE1350" s="6"/>
      <c r="CF1350" s="6"/>
      <c r="CG1350" s="6"/>
      <c r="CH1350" s="6"/>
      <c r="CI1350" s="6"/>
      <c r="CJ1350" s="6"/>
    </row>
    <row r="1351" spans="1:88" s="3" customFormat="1" x14ac:dyDescent="0.25">
      <c r="A1351" s="136"/>
      <c r="B1351" s="139" t="s">
        <v>111</v>
      </c>
      <c r="C1351" s="132" t="s">
        <v>20</v>
      </c>
      <c r="D1351" s="132"/>
      <c r="E1351" s="134">
        <f t="shared" si="19"/>
        <v>0.78100000000000003</v>
      </c>
      <c r="F1351" s="134"/>
      <c r="G1351" s="135">
        <v>0.78100000000000003</v>
      </c>
      <c r="H1351" s="132"/>
      <c r="I1351" s="5"/>
      <c r="J1351" s="5"/>
      <c r="K1351" s="5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  <c r="BW1351" s="6"/>
      <c r="BX1351" s="6"/>
      <c r="BY1351" s="6"/>
      <c r="BZ1351" s="6"/>
      <c r="CA1351" s="6"/>
      <c r="CB1351" s="6"/>
      <c r="CC1351" s="6"/>
      <c r="CD1351" s="6"/>
      <c r="CE1351" s="6"/>
      <c r="CF1351" s="6"/>
      <c r="CG1351" s="6"/>
      <c r="CH1351" s="6"/>
      <c r="CI1351" s="6"/>
      <c r="CJ1351" s="6"/>
    </row>
    <row r="1352" spans="1:88" s="3" customFormat="1" x14ac:dyDescent="0.25">
      <c r="A1352" s="136"/>
      <c r="B1352" s="139"/>
      <c r="C1352" s="132" t="s">
        <v>17</v>
      </c>
      <c r="D1352" s="132"/>
      <c r="E1352" s="134">
        <f t="shared" si="19"/>
        <v>1130.5989999999999</v>
      </c>
      <c r="F1352" s="134"/>
      <c r="G1352" s="135">
        <v>1130.5989999999999</v>
      </c>
      <c r="H1352" s="132"/>
      <c r="I1352" s="5"/>
      <c r="J1352" s="5"/>
      <c r="K1352" s="5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  <c r="BW1352" s="6"/>
      <c r="BX1352" s="6"/>
      <c r="BY1352" s="6"/>
      <c r="BZ1352" s="6"/>
      <c r="CA1352" s="6"/>
      <c r="CB1352" s="6"/>
      <c r="CC1352" s="6"/>
      <c r="CD1352" s="6"/>
      <c r="CE1352" s="6"/>
      <c r="CF1352" s="6"/>
      <c r="CG1352" s="6"/>
      <c r="CH1352" s="6"/>
      <c r="CI1352" s="6"/>
      <c r="CJ1352" s="6"/>
    </row>
    <row r="1353" spans="1:88" s="3" customFormat="1" x14ac:dyDescent="0.25">
      <c r="A1353" s="136"/>
      <c r="B1353" s="139" t="s">
        <v>113</v>
      </c>
      <c r="C1353" s="132" t="s">
        <v>20</v>
      </c>
      <c r="D1353" s="132"/>
      <c r="E1353" s="134">
        <f t="shared" si="19"/>
        <v>0</v>
      </c>
      <c r="F1353" s="134"/>
      <c r="G1353" s="135"/>
      <c r="H1353" s="132"/>
      <c r="I1353" s="5"/>
      <c r="J1353" s="5"/>
      <c r="K1353" s="5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  <c r="BW1353" s="6"/>
      <c r="BX1353" s="6"/>
      <c r="BY1353" s="6"/>
      <c r="BZ1353" s="6"/>
      <c r="CA1353" s="6"/>
      <c r="CB1353" s="6"/>
      <c r="CC1353" s="6"/>
      <c r="CD1353" s="6"/>
      <c r="CE1353" s="6"/>
      <c r="CF1353" s="6"/>
      <c r="CG1353" s="6"/>
      <c r="CH1353" s="6"/>
      <c r="CI1353" s="6"/>
      <c r="CJ1353" s="6"/>
    </row>
    <row r="1354" spans="1:88" s="3" customFormat="1" x14ac:dyDescent="0.25">
      <c r="A1354" s="136"/>
      <c r="B1354" s="139"/>
      <c r="C1354" s="132" t="s">
        <v>17</v>
      </c>
      <c r="D1354" s="132"/>
      <c r="E1354" s="134">
        <f t="shared" si="19"/>
        <v>0</v>
      </c>
      <c r="F1354" s="134"/>
      <c r="G1354" s="135"/>
      <c r="H1354" s="132"/>
      <c r="I1354" s="5"/>
      <c r="J1354" s="5"/>
      <c r="K1354" s="5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  <c r="BW1354" s="6"/>
      <c r="BX1354" s="6"/>
      <c r="BY1354" s="6"/>
      <c r="BZ1354" s="6"/>
      <c r="CA1354" s="6"/>
      <c r="CB1354" s="6"/>
      <c r="CC1354" s="6"/>
      <c r="CD1354" s="6"/>
      <c r="CE1354" s="6"/>
      <c r="CF1354" s="6"/>
      <c r="CG1354" s="6"/>
      <c r="CH1354" s="6"/>
      <c r="CI1354" s="6"/>
      <c r="CJ1354" s="6"/>
    </row>
    <row r="1355" spans="1:88" s="3" customFormat="1" x14ac:dyDescent="0.25">
      <c r="A1355" s="136"/>
      <c r="B1355" s="142" t="s">
        <v>115</v>
      </c>
      <c r="C1355" s="132" t="s">
        <v>116</v>
      </c>
      <c r="D1355" s="132"/>
      <c r="E1355" s="134">
        <f t="shared" si="19"/>
        <v>0</v>
      </c>
      <c r="F1355" s="134"/>
      <c r="G1355" s="135"/>
      <c r="H1355" s="132"/>
      <c r="I1355" s="5"/>
      <c r="J1355" s="5"/>
      <c r="K1355" s="5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  <c r="CB1355" s="6"/>
      <c r="CC1355" s="6"/>
      <c r="CD1355" s="6"/>
      <c r="CE1355" s="6"/>
      <c r="CF1355" s="6"/>
      <c r="CG1355" s="6"/>
      <c r="CH1355" s="6"/>
      <c r="CI1355" s="6"/>
      <c r="CJ1355" s="6"/>
    </row>
    <row r="1356" spans="1:88" s="3" customFormat="1" x14ac:dyDescent="0.25">
      <c r="A1356" s="136"/>
      <c r="B1356" s="142"/>
      <c r="C1356" s="132" t="s">
        <v>17</v>
      </c>
      <c r="D1356" s="132"/>
      <c r="E1356" s="134">
        <f t="shared" si="19"/>
        <v>0</v>
      </c>
      <c r="F1356" s="134"/>
      <c r="G1356" s="135"/>
      <c r="H1356" s="132"/>
      <c r="I1356" s="5"/>
      <c r="J1356" s="5"/>
      <c r="K1356" s="5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  <c r="BW1356" s="6"/>
      <c r="BX1356" s="6"/>
      <c r="BY1356" s="6"/>
      <c r="BZ1356" s="6"/>
      <c r="CA1356" s="6"/>
      <c r="CB1356" s="6"/>
      <c r="CC1356" s="6"/>
      <c r="CD1356" s="6"/>
      <c r="CE1356" s="6"/>
      <c r="CF1356" s="6"/>
      <c r="CG1356" s="6"/>
      <c r="CH1356" s="6"/>
      <c r="CI1356" s="6"/>
      <c r="CJ1356" s="6"/>
    </row>
    <row r="1357" spans="1:88" s="3" customFormat="1" x14ac:dyDescent="0.25">
      <c r="A1357" s="136"/>
      <c r="B1357" s="139" t="s">
        <v>118</v>
      </c>
      <c r="C1357" s="132" t="s">
        <v>52</v>
      </c>
      <c r="D1357" s="133"/>
      <c r="E1357" s="134">
        <f t="shared" si="19"/>
        <v>0</v>
      </c>
      <c r="F1357" s="134"/>
      <c r="G1357" s="135"/>
      <c r="H1357" s="133"/>
      <c r="I1357" s="5"/>
      <c r="J1357" s="5"/>
      <c r="K1357" s="5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  <c r="CB1357" s="6"/>
      <c r="CC1357" s="6"/>
      <c r="CD1357" s="6"/>
      <c r="CE1357" s="6"/>
      <c r="CF1357" s="6"/>
      <c r="CG1357" s="6"/>
      <c r="CH1357" s="6"/>
      <c r="CI1357" s="6"/>
      <c r="CJ1357" s="6"/>
    </row>
    <row r="1358" spans="1:88" s="3" customFormat="1" x14ac:dyDescent="0.25">
      <c r="A1358" s="143"/>
      <c r="B1358" s="139"/>
      <c r="C1358" s="132" t="s">
        <v>17</v>
      </c>
      <c r="D1358" s="133"/>
      <c r="E1358" s="134">
        <f t="shared" si="19"/>
        <v>0</v>
      </c>
      <c r="F1358" s="134"/>
      <c r="G1358" s="135"/>
      <c r="H1358" s="133"/>
      <c r="I1358" s="5"/>
      <c r="J1358" s="5"/>
      <c r="K1358" s="5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  <c r="CB1358" s="6"/>
      <c r="CC1358" s="6"/>
      <c r="CD1358" s="6"/>
      <c r="CE1358" s="6"/>
      <c r="CF1358" s="6"/>
      <c r="CG1358" s="6"/>
      <c r="CH1358" s="6"/>
      <c r="CI1358" s="6"/>
      <c r="CJ1358" s="6"/>
    </row>
    <row r="1359" spans="1:88" s="3" customFormat="1" x14ac:dyDescent="0.25">
      <c r="A1359" s="130">
        <v>72</v>
      </c>
      <c r="B1359" s="131" t="s">
        <v>188</v>
      </c>
      <c r="C1359" s="132" t="s">
        <v>19</v>
      </c>
      <c r="D1359" s="133"/>
      <c r="E1359" s="135">
        <f t="shared" si="19"/>
        <v>1</v>
      </c>
      <c r="F1359" s="135">
        <v>1</v>
      </c>
      <c r="G1359" s="135"/>
      <c r="H1359" s="133"/>
      <c r="I1359" s="5"/>
      <c r="J1359" s="5"/>
      <c r="K1359" s="5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  <c r="CB1359" s="6"/>
      <c r="CC1359" s="6"/>
      <c r="CD1359" s="6"/>
      <c r="CE1359" s="6"/>
      <c r="CF1359" s="6"/>
      <c r="CG1359" s="6"/>
      <c r="CH1359" s="6"/>
      <c r="CI1359" s="6"/>
      <c r="CJ1359" s="6"/>
    </row>
    <row r="1360" spans="1:88" s="3" customFormat="1" x14ac:dyDescent="0.25">
      <c r="A1360" s="136"/>
      <c r="B1360" s="137"/>
      <c r="C1360" s="132" t="s">
        <v>17</v>
      </c>
      <c r="D1360" s="138"/>
      <c r="E1360" s="135">
        <f t="shared" si="19"/>
        <v>1.6439999999999999</v>
      </c>
      <c r="F1360" s="135">
        <f>F1362+F1364+F1366+F1368</f>
        <v>1.6439999999999999</v>
      </c>
      <c r="G1360" s="135">
        <f>G1362+G1364+G1366+G1368</f>
        <v>0</v>
      </c>
      <c r="H1360" s="138"/>
      <c r="I1360" s="5"/>
      <c r="J1360" s="5"/>
      <c r="K1360" s="5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  <c r="CB1360" s="6"/>
      <c r="CC1360" s="6"/>
      <c r="CD1360" s="6"/>
      <c r="CE1360" s="6"/>
      <c r="CF1360" s="6"/>
      <c r="CG1360" s="6"/>
      <c r="CH1360" s="6"/>
      <c r="CI1360" s="6"/>
      <c r="CJ1360" s="6"/>
    </row>
    <row r="1361" spans="1:88" s="3" customFormat="1" x14ac:dyDescent="0.25">
      <c r="A1361" s="136"/>
      <c r="B1361" s="139" t="s">
        <v>111</v>
      </c>
      <c r="C1361" s="132" t="s">
        <v>20</v>
      </c>
      <c r="D1361" s="132"/>
      <c r="E1361" s="135">
        <f t="shared" si="19"/>
        <v>0</v>
      </c>
      <c r="F1361" s="135"/>
      <c r="G1361" s="135"/>
      <c r="H1361" s="132"/>
      <c r="I1361" s="5"/>
      <c r="J1361" s="5"/>
      <c r="K1361" s="5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  <c r="BW1361" s="6"/>
      <c r="BX1361" s="6"/>
      <c r="BY1361" s="6"/>
      <c r="BZ1361" s="6"/>
      <c r="CA1361" s="6"/>
      <c r="CB1361" s="6"/>
      <c r="CC1361" s="6"/>
      <c r="CD1361" s="6"/>
      <c r="CE1361" s="6"/>
      <c r="CF1361" s="6"/>
      <c r="CG1361" s="6"/>
      <c r="CH1361" s="6"/>
      <c r="CI1361" s="6"/>
      <c r="CJ1361" s="6"/>
    </row>
    <row r="1362" spans="1:88" s="3" customFormat="1" x14ac:dyDescent="0.25">
      <c r="A1362" s="136"/>
      <c r="B1362" s="139"/>
      <c r="C1362" s="132" t="s">
        <v>17</v>
      </c>
      <c r="D1362" s="132"/>
      <c r="E1362" s="135">
        <f t="shared" si="19"/>
        <v>0</v>
      </c>
      <c r="F1362" s="135"/>
      <c r="G1362" s="135"/>
      <c r="H1362" s="132"/>
      <c r="I1362" s="5"/>
      <c r="J1362" s="5"/>
      <c r="K1362" s="5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  <c r="BW1362" s="6"/>
      <c r="BX1362" s="6"/>
      <c r="BY1362" s="6"/>
      <c r="BZ1362" s="6"/>
      <c r="CA1362" s="6"/>
      <c r="CB1362" s="6"/>
      <c r="CC1362" s="6"/>
      <c r="CD1362" s="6"/>
      <c r="CE1362" s="6"/>
      <c r="CF1362" s="6"/>
      <c r="CG1362" s="6"/>
      <c r="CH1362" s="6"/>
      <c r="CI1362" s="6"/>
      <c r="CJ1362" s="6"/>
    </row>
    <row r="1363" spans="1:88" s="3" customFormat="1" x14ac:dyDescent="0.25">
      <c r="A1363" s="136"/>
      <c r="B1363" s="139" t="s">
        <v>113</v>
      </c>
      <c r="C1363" s="132" t="s">
        <v>20</v>
      </c>
      <c r="D1363" s="132"/>
      <c r="E1363" s="135">
        <f t="shared" si="19"/>
        <v>2.5000000000000001E-3</v>
      </c>
      <c r="F1363" s="135">
        <v>2.5000000000000001E-3</v>
      </c>
      <c r="G1363" s="135"/>
      <c r="H1363" s="132"/>
      <c r="I1363" s="5"/>
      <c r="J1363" s="5"/>
      <c r="K1363" s="5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  <c r="BW1363" s="6"/>
      <c r="BX1363" s="6"/>
      <c r="BY1363" s="6"/>
      <c r="BZ1363" s="6"/>
      <c r="CA1363" s="6"/>
      <c r="CB1363" s="6"/>
      <c r="CC1363" s="6"/>
      <c r="CD1363" s="6"/>
      <c r="CE1363" s="6"/>
      <c r="CF1363" s="6"/>
      <c r="CG1363" s="6"/>
      <c r="CH1363" s="6"/>
      <c r="CI1363" s="6"/>
      <c r="CJ1363" s="6"/>
    </row>
    <row r="1364" spans="1:88" s="3" customFormat="1" x14ac:dyDescent="0.25">
      <c r="A1364" s="136"/>
      <c r="B1364" s="139"/>
      <c r="C1364" s="132" t="s">
        <v>17</v>
      </c>
      <c r="D1364" s="132"/>
      <c r="E1364" s="135">
        <f t="shared" si="19"/>
        <v>1.6439999999999999</v>
      </c>
      <c r="F1364" s="135">
        <v>1.6439999999999999</v>
      </c>
      <c r="G1364" s="135"/>
      <c r="H1364" s="132"/>
      <c r="I1364" s="5"/>
      <c r="J1364" s="5"/>
      <c r="K1364" s="5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  <c r="BW1364" s="6"/>
      <c r="BX1364" s="6"/>
      <c r="BY1364" s="6"/>
      <c r="BZ1364" s="6"/>
      <c r="CA1364" s="6"/>
      <c r="CB1364" s="6"/>
      <c r="CC1364" s="6"/>
      <c r="CD1364" s="6"/>
      <c r="CE1364" s="6"/>
      <c r="CF1364" s="6"/>
      <c r="CG1364" s="6"/>
      <c r="CH1364" s="6"/>
      <c r="CI1364" s="6"/>
      <c r="CJ1364" s="6"/>
    </row>
    <row r="1365" spans="1:88" s="3" customFormat="1" x14ac:dyDescent="0.25">
      <c r="A1365" s="136"/>
      <c r="B1365" s="142" t="s">
        <v>115</v>
      </c>
      <c r="C1365" s="132" t="s">
        <v>116</v>
      </c>
      <c r="D1365" s="132"/>
      <c r="E1365" s="135">
        <f t="shared" si="19"/>
        <v>0</v>
      </c>
      <c r="F1365" s="135"/>
      <c r="G1365" s="135"/>
      <c r="H1365" s="132"/>
      <c r="I1365" s="5"/>
      <c r="J1365" s="5"/>
      <c r="K1365" s="5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  <c r="CB1365" s="6"/>
      <c r="CC1365" s="6"/>
      <c r="CD1365" s="6"/>
      <c r="CE1365" s="6"/>
      <c r="CF1365" s="6"/>
      <c r="CG1365" s="6"/>
      <c r="CH1365" s="6"/>
      <c r="CI1365" s="6"/>
      <c r="CJ1365" s="6"/>
    </row>
    <row r="1366" spans="1:88" s="3" customFormat="1" x14ac:dyDescent="0.25">
      <c r="A1366" s="136"/>
      <c r="B1366" s="142"/>
      <c r="C1366" s="132" t="s">
        <v>17</v>
      </c>
      <c r="D1366" s="132"/>
      <c r="E1366" s="135">
        <f t="shared" si="19"/>
        <v>0</v>
      </c>
      <c r="F1366" s="135"/>
      <c r="G1366" s="135"/>
      <c r="H1366" s="132"/>
      <c r="I1366" s="5"/>
      <c r="J1366" s="5"/>
      <c r="K1366" s="5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  <c r="BW1366" s="6"/>
      <c r="BX1366" s="6"/>
      <c r="BY1366" s="6"/>
      <c r="BZ1366" s="6"/>
      <c r="CA1366" s="6"/>
      <c r="CB1366" s="6"/>
      <c r="CC1366" s="6"/>
      <c r="CD1366" s="6"/>
      <c r="CE1366" s="6"/>
      <c r="CF1366" s="6"/>
      <c r="CG1366" s="6"/>
      <c r="CH1366" s="6"/>
      <c r="CI1366" s="6"/>
      <c r="CJ1366" s="6"/>
    </row>
    <row r="1367" spans="1:88" s="3" customFormat="1" x14ac:dyDescent="0.25">
      <c r="A1367" s="136"/>
      <c r="B1367" s="139" t="s">
        <v>118</v>
      </c>
      <c r="C1367" s="132" t="s">
        <v>52</v>
      </c>
      <c r="D1367" s="133"/>
      <c r="E1367" s="135">
        <f t="shared" si="19"/>
        <v>0</v>
      </c>
      <c r="F1367" s="135"/>
      <c r="G1367" s="135"/>
      <c r="H1367" s="133"/>
      <c r="I1367" s="5"/>
      <c r="J1367" s="5"/>
      <c r="K1367" s="5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  <c r="CB1367" s="6"/>
      <c r="CC1367" s="6"/>
      <c r="CD1367" s="6"/>
      <c r="CE1367" s="6"/>
      <c r="CF1367" s="6"/>
      <c r="CG1367" s="6"/>
      <c r="CH1367" s="6"/>
      <c r="CI1367" s="6"/>
      <c r="CJ1367" s="6"/>
    </row>
    <row r="1368" spans="1:88" s="3" customFormat="1" x14ac:dyDescent="0.25">
      <c r="A1368" s="143"/>
      <c r="B1368" s="139"/>
      <c r="C1368" s="132" t="s">
        <v>17</v>
      </c>
      <c r="D1368" s="133"/>
      <c r="E1368" s="135">
        <f t="shared" si="19"/>
        <v>0</v>
      </c>
      <c r="F1368" s="135"/>
      <c r="G1368" s="135"/>
      <c r="H1368" s="133"/>
      <c r="I1368" s="5"/>
      <c r="J1368" s="5"/>
      <c r="K1368" s="5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  <c r="CB1368" s="6"/>
      <c r="CC1368" s="6"/>
      <c r="CD1368" s="6"/>
      <c r="CE1368" s="6"/>
      <c r="CF1368" s="6"/>
      <c r="CG1368" s="6"/>
      <c r="CH1368" s="6"/>
      <c r="CI1368" s="6"/>
      <c r="CJ1368" s="6"/>
    </row>
    <row r="1369" spans="1:88" s="3" customFormat="1" ht="15" customHeight="1" x14ac:dyDescent="0.25">
      <c r="A1369" s="130">
        <v>73</v>
      </c>
      <c r="B1369" s="131" t="s">
        <v>189</v>
      </c>
      <c r="C1369" s="132"/>
      <c r="D1369" s="133"/>
      <c r="E1369" s="134">
        <f t="shared" si="19"/>
        <v>1</v>
      </c>
      <c r="F1369" s="134"/>
      <c r="G1369" s="135">
        <v>1</v>
      </c>
      <c r="H1369" s="133"/>
      <c r="I1369" s="5"/>
      <c r="J1369" s="5"/>
      <c r="K1369" s="5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  <c r="CB1369" s="6"/>
      <c r="CC1369" s="6"/>
      <c r="CD1369" s="6"/>
      <c r="CE1369" s="6"/>
      <c r="CF1369" s="6"/>
      <c r="CG1369" s="6"/>
      <c r="CH1369" s="6"/>
      <c r="CI1369" s="6"/>
      <c r="CJ1369" s="6"/>
    </row>
    <row r="1370" spans="1:88" s="3" customFormat="1" x14ac:dyDescent="0.25">
      <c r="A1370" s="136"/>
      <c r="B1370" s="150"/>
      <c r="C1370" s="132" t="s">
        <v>17</v>
      </c>
      <c r="D1370" s="138"/>
      <c r="E1370" s="134">
        <f t="shared" si="19"/>
        <v>63.355000000000004</v>
      </c>
      <c r="F1370" s="134">
        <f>F1372+F1374+F1376+F1378</f>
        <v>0.53600000000000003</v>
      </c>
      <c r="G1370" s="135">
        <f>G1372+G1374+G1376+G1378</f>
        <v>62.819000000000003</v>
      </c>
      <c r="H1370" s="138"/>
      <c r="I1370" s="5"/>
      <c r="J1370" s="5"/>
      <c r="K1370" s="5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  <c r="CB1370" s="6"/>
      <c r="CC1370" s="6"/>
      <c r="CD1370" s="6"/>
      <c r="CE1370" s="6"/>
      <c r="CF1370" s="6"/>
      <c r="CG1370" s="6"/>
      <c r="CH1370" s="6"/>
      <c r="CI1370" s="6"/>
      <c r="CJ1370" s="6"/>
    </row>
    <row r="1371" spans="1:88" s="3" customFormat="1" x14ac:dyDescent="0.25">
      <c r="A1371" s="136"/>
      <c r="B1371" s="151" t="s">
        <v>111</v>
      </c>
      <c r="C1371" s="132" t="s">
        <v>20</v>
      </c>
      <c r="D1371" s="132"/>
      <c r="E1371" s="134">
        <f t="shared" si="19"/>
        <v>4.4999999999999998E-2</v>
      </c>
      <c r="F1371" s="134">
        <v>1E-3</v>
      </c>
      <c r="G1371" s="135">
        <v>4.3999999999999997E-2</v>
      </c>
      <c r="H1371" s="133"/>
      <c r="I1371" s="5"/>
      <c r="J1371" s="5"/>
      <c r="K1371" s="5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  <c r="BW1371" s="6"/>
      <c r="BX1371" s="6"/>
      <c r="BY1371" s="6"/>
      <c r="BZ1371" s="6"/>
      <c r="CA1371" s="6"/>
      <c r="CB1371" s="6"/>
      <c r="CC1371" s="6"/>
      <c r="CD1371" s="6"/>
      <c r="CE1371" s="6"/>
      <c r="CF1371" s="6"/>
      <c r="CG1371" s="6"/>
      <c r="CH1371" s="6"/>
      <c r="CI1371" s="6"/>
      <c r="CJ1371" s="6"/>
    </row>
    <row r="1372" spans="1:88" s="3" customFormat="1" x14ac:dyDescent="0.25">
      <c r="A1372" s="136"/>
      <c r="B1372" s="152"/>
      <c r="C1372" s="132" t="s">
        <v>17</v>
      </c>
      <c r="D1372" s="132"/>
      <c r="E1372" s="134">
        <f t="shared" si="19"/>
        <v>63.355000000000004</v>
      </c>
      <c r="F1372" s="134">
        <v>0.53600000000000003</v>
      </c>
      <c r="G1372" s="135">
        <v>62.819000000000003</v>
      </c>
      <c r="H1372" s="132"/>
      <c r="I1372" s="5"/>
      <c r="J1372" s="5"/>
      <c r="K1372" s="5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  <c r="CB1372" s="6"/>
      <c r="CC1372" s="6"/>
      <c r="CD1372" s="6"/>
      <c r="CE1372" s="6"/>
      <c r="CF1372" s="6"/>
      <c r="CG1372" s="6"/>
      <c r="CH1372" s="6"/>
      <c r="CI1372" s="6"/>
      <c r="CJ1372" s="6"/>
    </row>
    <row r="1373" spans="1:88" s="3" customFormat="1" ht="15" customHeight="1" x14ac:dyDescent="0.25">
      <c r="A1373" s="136"/>
      <c r="B1373" s="151" t="s">
        <v>113</v>
      </c>
      <c r="C1373" s="132" t="s">
        <v>20</v>
      </c>
      <c r="D1373" s="132"/>
      <c r="E1373" s="134">
        <f t="shared" si="19"/>
        <v>0</v>
      </c>
      <c r="F1373" s="134"/>
      <c r="G1373" s="135"/>
      <c r="H1373" s="132"/>
      <c r="I1373" s="5"/>
      <c r="J1373" s="5"/>
      <c r="K1373" s="5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  <c r="CB1373" s="6"/>
      <c r="CC1373" s="6"/>
      <c r="CD1373" s="6"/>
      <c r="CE1373" s="6"/>
      <c r="CF1373" s="6"/>
      <c r="CG1373" s="6"/>
      <c r="CH1373" s="6"/>
      <c r="CI1373" s="6"/>
      <c r="CJ1373" s="6"/>
    </row>
    <row r="1374" spans="1:88" s="3" customFormat="1" x14ac:dyDescent="0.25">
      <c r="A1374" s="136"/>
      <c r="B1374" s="152"/>
      <c r="C1374" s="132" t="s">
        <v>17</v>
      </c>
      <c r="D1374" s="132"/>
      <c r="E1374" s="134">
        <f t="shared" ref="E1374:E1423" si="20">F1374+G1374</f>
        <v>0</v>
      </c>
      <c r="F1374" s="134"/>
      <c r="G1374" s="135"/>
      <c r="H1374" s="132"/>
      <c r="I1374" s="5"/>
      <c r="J1374" s="5"/>
      <c r="K1374" s="5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  <c r="CB1374" s="6"/>
      <c r="CC1374" s="6"/>
      <c r="CD1374" s="6"/>
      <c r="CE1374" s="6"/>
      <c r="CF1374" s="6"/>
      <c r="CG1374" s="6"/>
      <c r="CH1374" s="6"/>
      <c r="CI1374" s="6"/>
      <c r="CJ1374" s="6"/>
    </row>
    <row r="1375" spans="1:88" s="3" customFormat="1" x14ac:dyDescent="0.25">
      <c r="A1375" s="136"/>
      <c r="B1375" s="153" t="s">
        <v>115</v>
      </c>
      <c r="C1375" s="132" t="s">
        <v>116</v>
      </c>
      <c r="D1375" s="132"/>
      <c r="E1375" s="134">
        <f t="shared" si="20"/>
        <v>0</v>
      </c>
      <c r="F1375" s="134"/>
      <c r="G1375" s="135"/>
      <c r="H1375" s="132"/>
      <c r="I1375" s="5"/>
      <c r="J1375" s="5"/>
      <c r="K1375" s="5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  <c r="BW1375" s="6"/>
      <c r="BX1375" s="6"/>
      <c r="BY1375" s="6"/>
      <c r="BZ1375" s="6"/>
      <c r="CA1375" s="6"/>
      <c r="CB1375" s="6"/>
      <c r="CC1375" s="6"/>
      <c r="CD1375" s="6"/>
      <c r="CE1375" s="6"/>
      <c r="CF1375" s="6"/>
      <c r="CG1375" s="6"/>
      <c r="CH1375" s="6"/>
      <c r="CI1375" s="6"/>
      <c r="CJ1375" s="6"/>
    </row>
    <row r="1376" spans="1:88" s="3" customFormat="1" x14ac:dyDescent="0.25">
      <c r="A1376" s="136"/>
      <c r="B1376" s="154"/>
      <c r="C1376" s="132" t="s">
        <v>17</v>
      </c>
      <c r="D1376" s="132"/>
      <c r="E1376" s="134">
        <f t="shared" si="20"/>
        <v>0</v>
      </c>
      <c r="F1376" s="134"/>
      <c r="G1376" s="135"/>
      <c r="H1376" s="132"/>
      <c r="I1376" s="5"/>
      <c r="J1376" s="5"/>
      <c r="K1376" s="5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  <c r="CB1376" s="6"/>
      <c r="CC1376" s="6"/>
      <c r="CD1376" s="6"/>
      <c r="CE1376" s="6"/>
      <c r="CF1376" s="6"/>
      <c r="CG1376" s="6"/>
      <c r="CH1376" s="6"/>
      <c r="CI1376" s="6"/>
      <c r="CJ1376" s="6"/>
    </row>
    <row r="1377" spans="1:88" s="3" customFormat="1" x14ac:dyDescent="0.25">
      <c r="A1377" s="136"/>
      <c r="B1377" s="151" t="s">
        <v>118</v>
      </c>
      <c r="C1377" s="132" t="s">
        <v>52</v>
      </c>
      <c r="D1377" s="133"/>
      <c r="E1377" s="134">
        <f t="shared" si="20"/>
        <v>0</v>
      </c>
      <c r="F1377" s="134"/>
      <c r="G1377" s="135"/>
      <c r="H1377" s="133"/>
      <c r="I1377" s="5"/>
      <c r="J1377" s="5"/>
      <c r="K1377" s="5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  <c r="BW1377" s="6"/>
      <c r="BX1377" s="6"/>
      <c r="BY1377" s="6"/>
      <c r="BZ1377" s="6"/>
      <c r="CA1377" s="6"/>
      <c r="CB1377" s="6"/>
      <c r="CC1377" s="6"/>
      <c r="CD1377" s="6"/>
      <c r="CE1377" s="6"/>
      <c r="CF1377" s="6"/>
      <c r="CG1377" s="6"/>
      <c r="CH1377" s="6"/>
      <c r="CI1377" s="6"/>
      <c r="CJ1377" s="6"/>
    </row>
    <row r="1378" spans="1:88" s="3" customFormat="1" x14ac:dyDescent="0.25">
      <c r="A1378" s="143"/>
      <c r="B1378" s="152"/>
      <c r="C1378" s="132" t="s">
        <v>17</v>
      </c>
      <c r="D1378" s="133"/>
      <c r="E1378" s="134">
        <f t="shared" si="20"/>
        <v>0</v>
      </c>
      <c r="F1378" s="134"/>
      <c r="G1378" s="135"/>
      <c r="H1378" s="133"/>
      <c r="I1378" s="5"/>
      <c r="J1378" s="5"/>
      <c r="K1378" s="5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  <c r="CB1378" s="6"/>
      <c r="CC1378" s="6"/>
      <c r="CD1378" s="6"/>
      <c r="CE1378" s="6"/>
      <c r="CF1378" s="6"/>
      <c r="CG1378" s="6"/>
      <c r="CH1378" s="6"/>
      <c r="CI1378" s="6"/>
      <c r="CJ1378" s="6"/>
    </row>
    <row r="1379" spans="1:88" s="3" customFormat="1" x14ac:dyDescent="0.25">
      <c r="A1379" s="130">
        <v>74</v>
      </c>
      <c r="B1379" s="131" t="s">
        <v>190</v>
      </c>
      <c r="C1379" s="132" t="s">
        <v>19</v>
      </c>
      <c r="D1379" s="133"/>
      <c r="E1379" s="135">
        <f t="shared" si="20"/>
        <v>1</v>
      </c>
      <c r="F1379" s="135">
        <v>1</v>
      </c>
      <c r="G1379" s="135"/>
      <c r="H1379" s="133"/>
      <c r="I1379" s="5"/>
      <c r="J1379" s="5"/>
      <c r="K1379" s="5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  <c r="BW1379" s="6"/>
      <c r="BX1379" s="6"/>
      <c r="BY1379" s="6"/>
      <c r="BZ1379" s="6"/>
      <c r="CA1379" s="6"/>
      <c r="CB1379" s="6"/>
      <c r="CC1379" s="6"/>
      <c r="CD1379" s="6"/>
      <c r="CE1379" s="6"/>
      <c r="CF1379" s="6"/>
      <c r="CG1379" s="6"/>
      <c r="CH1379" s="6"/>
      <c r="CI1379" s="6"/>
      <c r="CJ1379" s="6"/>
    </row>
    <row r="1380" spans="1:88" s="3" customFormat="1" x14ac:dyDescent="0.25">
      <c r="A1380" s="136"/>
      <c r="B1380" s="137"/>
      <c r="C1380" s="132" t="s">
        <v>17</v>
      </c>
      <c r="D1380" s="138"/>
      <c r="E1380" s="135">
        <f t="shared" si="20"/>
        <v>13.897</v>
      </c>
      <c r="F1380" s="135">
        <f>F1382+F1384+F1386+F1388</f>
        <v>13.897</v>
      </c>
      <c r="G1380" s="135">
        <f>G1382+G1384+G1386+G1388</f>
        <v>0</v>
      </c>
      <c r="H1380" s="138"/>
      <c r="I1380" s="5"/>
      <c r="J1380" s="5"/>
      <c r="K1380" s="5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  <c r="BW1380" s="6"/>
      <c r="BX1380" s="6"/>
      <c r="BY1380" s="6"/>
      <c r="BZ1380" s="6"/>
      <c r="CA1380" s="6"/>
      <c r="CB1380" s="6"/>
      <c r="CC1380" s="6"/>
      <c r="CD1380" s="6"/>
      <c r="CE1380" s="6"/>
      <c r="CF1380" s="6"/>
      <c r="CG1380" s="6"/>
      <c r="CH1380" s="6"/>
      <c r="CI1380" s="6"/>
      <c r="CJ1380" s="6"/>
    </row>
    <row r="1381" spans="1:88" s="3" customFormat="1" x14ac:dyDescent="0.25">
      <c r="A1381" s="136"/>
      <c r="B1381" s="139" t="s">
        <v>111</v>
      </c>
      <c r="C1381" s="132" t="s">
        <v>20</v>
      </c>
      <c r="D1381" s="132"/>
      <c r="E1381" s="135">
        <f t="shared" si="20"/>
        <v>0</v>
      </c>
      <c r="F1381" s="135"/>
      <c r="G1381" s="135"/>
      <c r="H1381" s="132"/>
      <c r="I1381" s="5"/>
      <c r="J1381" s="5"/>
      <c r="K1381" s="5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  <c r="BW1381" s="6"/>
      <c r="BX1381" s="6"/>
      <c r="BY1381" s="6"/>
      <c r="BZ1381" s="6"/>
      <c r="CA1381" s="6"/>
      <c r="CB1381" s="6"/>
      <c r="CC1381" s="6"/>
      <c r="CD1381" s="6"/>
      <c r="CE1381" s="6"/>
      <c r="CF1381" s="6"/>
      <c r="CG1381" s="6"/>
      <c r="CH1381" s="6"/>
      <c r="CI1381" s="6"/>
      <c r="CJ1381" s="6"/>
    </row>
    <row r="1382" spans="1:88" s="3" customFormat="1" x14ac:dyDescent="0.25">
      <c r="A1382" s="136"/>
      <c r="B1382" s="139"/>
      <c r="C1382" s="132" t="s">
        <v>17</v>
      </c>
      <c r="D1382" s="132"/>
      <c r="E1382" s="135">
        <f t="shared" si="20"/>
        <v>0</v>
      </c>
      <c r="F1382" s="135"/>
      <c r="G1382" s="135"/>
      <c r="H1382" s="132"/>
      <c r="I1382" s="5"/>
      <c r="J1382" s="5"/>
      <c r="K1382" s="5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  <c r="BW1382" s="6"/>
      <c r="BX1382" s="6"/>
      <c r="BY1382" s="6"/>
      <c r="BZ1382" s="6"/>
      <c r="CA1382" s="6"/>
      <c r="CB1382" s="6"/>
      <c r="CC1382" s="6"/>
      <c r="CD1382" s="6"/>
      <c r="CE1382" s="6"/>
      <c r="CF1382" s="6"/>
      <c r="CG1382" s="6"/>
      <c r="CH1382" s="6"/>
      <c r="CI1382" s="6"/>
      <c r="CJ1382" s="6"/>
    </row>
    <row r="1383" spans="1:88" s="3" customFormat="1" x14ac:dyDescent="0.25">
      <c r="A1383" s="136"/>
      <c r="B1383" s="139" t="s">
        <v>113</v>
      </c>
      <c r="C1383" s="132" t="s">
        <v>20</v>
      </c>
      <c r="D1383" s="132"/>
      <c r="E1383" s="135">
        <f t="shared" si="20"/>
        <v>2E-3</v>
      </c>
      <c r="F1383" s="135">
        <v>2E-3</v>
      </c>
      <c r="G1383" s="135"/>
      <c r="H1383" s="132"/>
      <c r="I1383" s="5"/>
      <c r="J1383" s="5"/>
      <c r="K1383" s="5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  <c r="CB1383" s="6"/>
      <c r="CC1383" s="6"/>
      <c r="CD1383" s="6"/>
      <c r="CE1383" s="6"/>
      <c r="CF1383" s="6"/>
      <c r="CG1383" s="6"/>
      <c r="CH1383" s="6"/>
      <c r="CI1383" s="6"/>
      <c r="CJ1383" s="6"/>
    </row>
    <row r="1384" spans="1:88" s="3" customFormat="1" x14ac:dyDescent="0.25">
      <c r="A1384" s="136"/>
      <c r="B1384" s="139"/>
      <c r="C1384" s="132" t="s">
        <v>17</v>
      </c>
      <c r="D1384" s="132"/>
      <c r="E1384" s="135">
        <f t="shared" si="20"/>
        <v>13.897</v>
      </c>
      <c r="F1384" s="135">
        <v>13.897</v>
      </c>
      <c r="G1384" s="135"/>
      <c r="H1384" s="132"/>
      <c r="I1384" s="5"/>
      <c r="J1384" s="5"/>
      <c r="K1384" s="5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  <c r="BW1384" s="6"/>
      <c r="BX1384" s="6"/>
      <c r="BY1384" s="6"/>
      <c r="BZ1384" s="6"/>
      <c r="CA1384" s="6"/>
      <c r="CB1384" s="6"/>
      <c r="CC1384" s="6"/>
      <c r="CD1384" s="6"/>
      <c r="CE1384" s="6"/>
      <c r="CF1384" s="6"/>
      <c r="CG1384" s="6"/>
      <c r="CH1384" s="6"/>
      <c r="CI1384" s="6"/>
      <c r="CJ1384" s="6"/>
    </row>
    <row r="1385" spans="1:88" s="3" customFormat="1" x14ac:dyDescent="0.25">
      <c r="A1385" s="136"/>
      <c r="B1385" s="142" t="s">
        <v>115</v>
      </c>
      <c r="C1385" s="132" t="s">
        <v>116</v>
      </c>
      <c r="D1385" s="132"/>
      <c r="E1385" s="135">
        <f t="shared" si="20"/>
        <v>0</v>
      </c>
      <c r="F1385" s="135"/>
      <c r="G1385" s="135"/>
      <c r="H1385" s="132"/>
      <c r="I1385" s="5"/>
      <c r="J1385" s="5"/>
      <c r="K1385" s="5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  <c r="CB1385" s="6"/>
      <c r="CC1385" s="6"/>
      <c r="CD1385" s="6"/>
      <c r="CE1385" s="6"/>
      <c r="CF1385" s="6"/>
      <c r="CG1385" s="6"/>
      <c r="CH1385" s="6"/>
      <c r="CI1385" s="6"/>
      <c r="CJ1385" s="6"/>
    </row>
    <row r="1386" spans="1:88" s="3" customFormat="1" x14ac:dyDescent="0.25">
      <c r="A1386" s="136"/>
      <c r="B1386" s="142"/>
      <c r="C1386" s="132" t="s">
        <v>17</v>
      </c>
      <c r="D1386" s="132"/>
      <c r="E1386" s="135">
        <f t="shared" si="20"/>
        <v>0</v>
      </c>
      <c r="F1386" s="135"/>
      <c r="G1386" s="135"/>
      <c r="H1386" s="132"/>
      <c r="I1386" s="5"/>
      <c r="J1386" s="5"/>
      <c r="K1386" s="5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  <c r="BW1386" s="6"/>
      <c r="BX1386" s="6"/>
      <c r="BY1386" s="6"/>
      <c r="BZ1386" s="6"/>
      <c r="CA1386" s="6"/>
      <c r="CB1386" s="6"/>
      <c r="CC1386" s="6"/>
      <c r="CD1386" s="6"/>
      <c r="CE1386" s="6"/>
      <c r="CF1386" s="6"/>
      <c r="CG1386" s="6"/>
      <c r="CH1386" s="6"/>
      <c r="CI1386" s="6"/>
      <c r="CJ1386" s="6"/>
    </row>
    <row r="1387" spans="1:88" s="3" customFormat="1" x14ac:dyDescent="0.25">
      <c r="A1387" s="136"/>
      <c r="B1387" s="139" t="s">
        <v>118</v>
      </c>
      <c r="C1387" s="132" t="s">
        <v>52</v>
      </c>
      <c r="D1387" s="133"/>
      <c r="E1387" s="135">
        <f t="shared" si="20"/>
        <v>0</v>
      </c>
      <c r="F1387" s="135"/>
      <c r="G1387" s="135"/>
      <c r="H1387" s="133"/>
      <c r="I1387" s="5"/>
      <c r="J1387" s="5"/>
      <c r="K1387" s="5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  <c r="CB1387" s="6"/>
      <c r="CC1387" s="6"/>
      <c r="CD1387" s="6"/>
      <c r="CE1387" s="6"/>
      <c r="CF1387" s="6"/>
      <c r="CG1387" s="6"/>
      <c r="CH1387" s="6"/>
      <c r="CI1387" s="6"/>
      <c r="CJ1387" s="6"/>
    </row>
    <row r="1388" spans="1:88" s="3" customFormat="1" x14ac:dyDescent="0.25">
      <c r="A1388" s="143"/>
      <c r="B1388" s="139"/>
      <c r="C1388" s="132" t="s">
        <v>17</v>
      </c>
      <c r="D1388" s="133"/>
      <c r="E1388" s="135">
        <f t="shared" si="20"/>
        <v>0</v>
      </c>
      <c r="F1388" s="135"/>
      <c r="G1388" s="135"/>
      <c r="H1388" s="133"/>
      <c r="I1388" s="5"/>
      <c r="J1388" s="5"/>
      <c r="K1388" s="5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  <c r="BW1388" s="6"/>
      <c r="BX1388" s="6"/>
      <c r="BY1388" s="6"/>
      <c r="BZ1388" s="6"/>
      <c r="CA1388" s="6"/>
      <c r="CB1388" s="6"/>
      <c r="CC1388" s="6"/>
      <c r="CD1388" s="6"/>
      <c r="CE1388" s="6"/>
      <c r="CF1388" s="6"/>
      <c r="CG1388" s="6"/>
      <c r="CH1388" s="6"/>
      <c r="CI1388" s="6"/>
      <c r="CJ1388" s="6"/>
    </row>
    <row r="1389" spans="1:88" s="3" customFormat="1" x14ac:dyDescent="0.25">
      <c r="A1389" s="130">
        <v>75</v>
      </c>
      <c r="B1389" s="131" t="s">
        <v>191</v>
      </c>
      <c r="C1389" s="132" t="s">
        <v>19</v>
      </c>
      <c r="D1389" s="133"/>
      <c r="E1389" s="135">
        <f t="shared" si="20"/>
        <v>1</v>
      </c>
      <c r="F1389" s="135">
        <v>1</v>
      </c>
      <c r="G1389" s="135"/>
      <c r="H1389" s="133"/>
      <c r="I1389" s="5"/>
      <c r="J1389" s="5"/>
      <c r="K1389" s="5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  <c r="CB1389" s="6"/>
      <c r="CC1389" s="6"/>
      <c r="CD1389" s="6"/>
      <c r="CE1389" s="6"/>
      <c r="CF1389" s="6"/>
      <c r="CG1389" s="6"/>
      <c r="CH1389" s="6"/>
      <c r="CI1389" s="6"/>
      <c r="CJ1389" s="6"/>
    </row>
    <row r="1390" spans="1:88" s="3" customFormat="1" x14ac:dyDescent="0.25">
      <c r="A1390" s="136"/>
      <c r="B1390" s="137"/>
      <c r="C1390" s="132" t="s">
        <v>17</v>
      </c>
      <c r="D1390" s="138"/>
      <c r="E1390" s="135">
        <f t="shared" si="20"/>
        <v>2.63</v>
      </c>
      <c r="F1390" s="135">
        <f>F1392+F1394+F1396+F1398</f>
        <v>2.63</v>
      </c>
      <c r="G1390" s="135">
        <f>G1392+G1394+G1396+G1398</f>
        <v>0</v>
      </c>
      <c r="H1390" s="138"/>
      <c r="I1390" s="5"/>
      <c r="J1390" s="5"/>
      <c r="K1390" s="5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  <c r="CB1390" s="6"/>
      <c r="CC1390" s="6"/>
      <c r="CD1390" s="6"/>
      <c r="CE1390" s="6"/>
      <c r="CF1390" s="6"/>
      <c r="CG1390" s="6"/>
      <c r="CH1390" s="6"/>
      <c r="CI1390" s="6"/>
      <c r="CJ1390" s="6"/>
    </row>
    <row r="1391" spans="1:88" s="3" customFormat="1" x14ac:dyDescent="0.25">
      <c r="A1391" s="136"/>
      <c r="B1391" s="139" t="s">
        <v>111</v>
      </c>
      <c r="C1391" s="132" t="s">
        <v>20</v>
      </c>
      <c r="D1391" s="132"/>
      <c r="E1391" s="135">
        <f t="shared" si="20"/>
        <v>0</v>
      </c>
      <c r="F1391" s="135"/>
      <c r="G1391" s="135"/>
      <c r="H1391" s="132"/>
      <c r="I1391" s="5"/>
      <c r="J1391" s="5"/>
      <c r="K1391" s="5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  <c r="CB1391" s="6"/>
      <c r="CC1391" s="6"/>
      <c r="CD1391" s="6"/>
      <c r="CE1391" s="6"/>
      <c r="CF1391" s="6"/>
      <c r="CG1391" s="6"/>
      <c r="CH1391" s="6"/>
      <c r="CI1391" s="6"/>
      <c r="CJ1391" s="6"/>
    </row>
    <row r="1392" spans="1:88" s="3" customFormat="1" x14ac:dyDescent="0.25">
      <c r="A1392" s="136"/>
      <c r="B1392" s="139"/>
      <c r="C1392" s="132" t="s">
        <v>17</v>
      </c>
      <c r="D1392" s="132"/>
      <c r="E1392" s="135">
        <f t="shared" si="20"/>
        <v>0</v>
      </c>
      <c r="F1392" s="135"/>
      <c r="G1392" s="135"/>
      <c r="H1392" s="132"/>
      <c r="I1392" s="5"/>
      <c r="J1392" s="5"/>
      <c r="K1392" s="5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  <c r="CB1392" s="6"/>
      <c r="CC1392" s="6"/>
      <c r="CD1392" s="6"/>
      <c r="CE1392" s="6"/>
      <c r="CF1392" s="6"/>
      <c r="CG1392" s="6"/>
      <c r="CH1392" s="6"/>
      <c r="CI1392" s="6"/>
      <c r="CJ1392" s="6"/>
    </row>
    <row r="1393" spans="1:110" s="3" customFormat="1" x14ac:dyDescent="0.25">
      <c r="A1393" s="136"/>
      <c r="B1393" s="139" t="s">
        <v>113</v>
      </c>
      <c r="C1393" s="132" t="s">
        <v>20</v>
      </c>
      <c r="D1393" s="132"/>
      <c r="E1393" s="135">
        <f t="shared" si="20"/>
        <v>4.0000000000000001E-3</v>
      </c>
      <c r="F1393" s="135">
        <v>4.0000000000000001E-3</v>
      </c>
      <c r="G1393" s="135"/>
      <c r="H1393" s="132"/>
      <c r="I1393" s="5"/>
      <c r="J1393" s="5"/>
      <c r="K1393" s="5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  <c r="BW1393" s="6"/>
      <c r="BX1393" s="6"/>
      <c r="BY1393" s="6"/>
      <c r="BZ1393" s="6"/>
      <c r="CA1393" s="6"/>
      <c r="CB1393" s="6"/>
      <c r="CC1393" s="6"/>
      <c r="CD1393" s="6"/>
      <c r="CE1393" s="6"/>
      <c r="CF1393" s="6"/>
      <c r="CG1393" s="6"/>
      <c r="CH1393" s="6"/>
      <c r="CI1393" s="6"/>
      <c r="CJ1393" s="6"/>
    </row>
    <row r="1394" spans="1:110" s="3" customFormat="1" x14ac:dyDescent="0.25">
      <c r="A1394" s="136"/>
      <c r="B1394" s="139"/>
      <c r="C1394" s="132" t="s">
        <v>17</v>
      </c>
      <c r="D1394" s="132"/>
      <c r="E1394" s="135">
        <f t="shared" si="20"/>
        <v>2.63</v>
      </c>
      <c r="F1394" s="135">
        <v>2.63</v>
      </c>
      <c r="G1394" s="135"/>
      <c r="H1394" s="132"/>
      <c r="I1394" s="5"/>
      <c r="J1394" s="5"/>
      <c r="K1394" s="5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  <c r="CB1394" s="6"/>
      <c r="CC1394" s="6"/>
      <c r="CD1394" s="6"/>
      <c r="CE1394" s="6"/>
      <c r="CF1394" s="6"/>
      <c r="CG1394" s="6"/>
      <c r="CH1394" s="6"/>
      <c r="CI1394" s="6"/>
      <c r="CJ1394" s="6"/>
    </row>
    <row r="1395" spans="1:110" s="3" customFormat="1" x14ac:dyDescent="0.25">
      <c r="A1395" s="136"/>
      <c r="B1395" s="142" t="s">
        <v>115</v>
      </c>
      <c r="C1395" s="132" t="s">
        <v>116</v>
      </c>
      <c r="D1395" s="132"/>
      <c r="E1395" s="135">
        <f t="shared" si="20"/>
        <v>0</v>
      </c>
      <c r="F1395" s="135"/>
      <c r="G1395" s="135"/>
      <c r="H1395" s="132"/>
      <c r="I1395" s="5"/>
      <c r="J1395" s="5"/>
      <c r="K1395" s="5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  <c r="CB1395" s="6"/>
      <c r="CC1395" s="6"/>
      <c r="CD1395" s="6"/>
      <c r="CE1395" s="6"/>
      <c r="CF1395" s="6"/>
      <c r="CG1395" s="6"/>
      <c r="CH1395" s="6"/>
      <c r="CI1395" s="6"/>
      <c r="CJ1395" s="6"/>
    </row>
    <row r="1396" spans="1:110" s="3" customFormat="1" x14ac:dyDescent="0.25">
      <c r="A1396" s="136"/>
      <c r="B1396" s="142"/>
      <c r="C1396" s="132" t="s">
        <v>17</v>
      </c>
      <c r="D1396" s="132"/>
      <c r="E1396" s="135">
        <f t="shared" si="20"/>
        <v>0</v>
      </c>
      <c r="F1396" s="135"/>
      <c r="G1396" s="135"/>
      <c r="H1396" s="132"/>
      <c r="I1396" s="5"/>
      <c r="J1396" s="5"/>
      <c r="K1396" s="5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  <c r="CB1396" s="6"/>
      <c r="CC1396" s="6"/>
      <c r="CD1396" s="6"/>
      <c r="CE1396" s="6"/>
      <c r="CF1396" s="6"/>
      <c r="CG1396" s="6"/>
      <c r="CH1396" s="6"/>
      <c r="CI1396" s="6"/>
      <c r="CJ1396" s="6"/>
    </row>
    <row r="1397" spans="1:110" s="3" customFormat="1" x14ac:dyDescent="0.25">
      <c r="A1397" s="136"/>
      <c r="B1397" s="139" t="s">
        <v>118</v>
      </c>
      <c r="C1397" s="132" t="s">
        <v>52</v>
      </c>
      <c r="D1397" s="133"/>
      <c r="E1397" s="135">
        <f t="shared" si="20"/>
        <v>0</v>
      </c>
      <c r="F1397" s="135"/>
      <c r="G1397" s="135"/>
      <c r="H1397" s="133"/>
      <c r="I1397" s="5"/>
      <c r="J1397" s="5"/>
      <c r="K1397" s="5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  <c r="CB1397" s="6"/>
      <c r="CC1397" s="6"/>
      <c r="CD1397" s="6"/>
      <c r="CE1397" s="6"/>
      <c r="CF1397" s="6"/>
      <c r="CG1397" s="6"/>
      <c r="CH1397" s="6"/>
      <c r="CI1397" s="6"/>
      <c r="CJ1397" s="6"/>
    </row>
    <row r="1398" spans="1:110" s="3" customFormat="1" x14ac:dyDescent="0.25">
      <c r="A1398" s="143"/>
      <c r="B1398" s="139"/>
      <c r="C1398" s="132" t="s">
        <v>17</v>
      </c>
      <c r="D1398" s="133"/>
      <c r="E1398" s="135">
        <f t="shared" si="20"/>
        <v>0</v>
      </c>
      <c r="F1398" s="135"/>
      <c r="G1398" s="135"/>
      <c r="H1398" s="133"/>
      <c r="I1398" s="5"/>
      <c r="J1398" s="5"/>
      <c r="K1398" s="5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  <c r="BW1398" s="6"/>
      <c r="BX1398" s="6"/>
      <c r="BY1398" s="6"/>
      <c r="BZ1398" s="6"/>
      <c r="CA1398" s="6"/>
      <c r="CB1398" s="6"/>
      <c r="CC1398" s="6"/>
      <c r="CD1398" s="6"/>
      <c r="CE1398" s="6"/>
      <c r="CF1398" s="6"/>
      <c r="CG1398" s="6"/>
      <c r="CH1398" s="6"/>
      <c r="CI1398" s="6"/>
      <c r="CJ1398" s="6"/>
    </row>
    <row r="1399" spans="1:110" s="5" customFormat="1" x14ac:dyDescent="0.25">
      <c r="A1399" s="130">
        <v>76</v>
      </c>
      <c r="B1399" s="131" t="s">
        <v>108</v>
      </c>
      <c r="C1399" s="132"/>
      <c r="D1399" s="133"/>
      <c r="E1399" s="134">
        <f t="shared" si="20"/>
        <v>1</v>
      </c>
      <c r="F1399" s="134">
        <v>1</v>
      </c>
      <c r="G1399" s="135"/>
      <c r="H1399" s="133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  <c r="BW1399" s="6"/>
      <c r="BX1399" s="6"/>
      <c r="BY1399" s="6"/>
      <c r="BZ1399" s="6"/>
      <c r="CA1399" s="6"/>
      <c r="CB1399" s="6"/>
      <c r="CC1399" s="6"/>
      <c r="CD1399" s="6"/>
      <c r="CE1399" s="6"/>
      <c r="CF1399" s="6"/>
      <c r="CG1399" s="6"/>
      <c r="CH1399" s="6"/>
      <c r="CI1399" s="6"/>
      <c r="CJ1399" s="6"/>
      <c r="CK1399" s="3"/>
      <c r="CL1399" s="3"/>
      <c r="CM1399" s="3"/>
      <c r="CN1399" s="3"/>
      <c r="CO1399" s="3"/>
      <c r="CP1399" s="3"/>
      <c r="CQ1399" s="3"/>
      <c r="CR1399" s="3"/>
      <c r="CS1399" s="3"/>
      <c r="CT1399" s="3"/>
      <c r="CU1399" s="3"/>
      <c r="CV1399" s="3"/>
      <c r="CW1399" s="3"/>
      <c r="CX1399" s="3"/>
      <c r="CY1399" s="3"/>
      <c r="CZ1399" s="3"/>
      <c r="DA1399" s="3"/>
      <c r="DB1399" s="3"/>
      <c r="DC1399" s="3"/>
      <c r="DD1399" s="3"/>
      <c r="DE1399" s="3"/>
      <c r="DF1399" s="3"/>
    </row>
    <row r="1400" spans="1:110" s="5" customFormat="1" x14ac:dyDescent="0.25">
      <c r="A1400" s="136"/>
      <c r="B1400" s="137"/>
      <c r="C1400" s="132" t="s">
        <v>17</v>
      </c>
      <c r="D1400" s="138"/>
      <c r="E1400" s="134">
        <f t="shared" si="20"/>
        <v>38.659999999999997</v>
      </c>
      <c r="F1400" s="134">
        <f>F1402+F1404+F1406+F1408</f>
        <v>38.659999999999997</v>
      </c>
      <c r="G1400" s="135">
        <f>G1402+G1404+G1406+G1408</f>
        <v>0</v>
      </c>
      <c r="H1400" s="138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  <c r="CB1400" s="6"/>
      <c r="CC1400" s="6"/>
      <c r="CD1400" s="6"/>
      <c r="CE1400" s="6"/>
      <c r="CF1400" s="6"/>
      <c r="CG1400" s="6"/>
      <c r="CH1400" s="6"/>
      <c r="CI1400" s="6"/>
      <c r="CJ1400" s="6"/>
      <c r="CK1400" s="3"/>
      <c r="CL1400" s="3"/>
      <c r="CM1400" s="3"/>
      <c r="CN1400" s="3"/>
      <c r="CO1400" s="3"/>
      <c r="CP1400" s="3"/>
      <c r="CQ1400" s="3"/>
      <c r="CR1400" s="3"/>
      <c r="CS1400" s="3"/>
      <c r="CT1400" s="3"/>
      <c r="CU1400" s="3"/>
      <c r="CV1400" s="3"/>
      <c r="CW1400" s="3"/>
      <c r="CX1400" s="3"/>
      <c r="CY1400" s="3"/>
      <c r="CZ1400" s="3"/>
      <c r="DA1400" s="3"/>
      <c r="DB1400" s="3"/>
      <c r="DC1400" s="3"/>
      <c r="DD1400" s="3"/>
      <c r="DE1400" s="3"/>
      <c r="DF1400" s="3"/>
    </row>
    <row r="1401" spans="1:110" s="5" customFormat="1" x14ac:dyDescent="0.25">
      <c r="A1401" s="136"/>
      <c r="B1401" s="139" t="s">
        <v>111</v>
      </c>
      <c r="C1401" s="132" t="s">
        <v>20</v>
      </c>
      <c r="D1401" s="132"/>
      <c r="E1401" s="134">
        <f t="shared" si="20"/>
        <v>8.9999999999999993E-3</v>
      </c>
      <c r="F1401" s="134">
        <v>8.9999999999999993E-3</v>
      </c>
      <c r="G1401" s="135"/>
      <c r="H1401" s="132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  <c r="CB1401" s="6"/>
      <c r="CC1401" s="6"/>
      <c r="CD1401" s="6"/>
      <c r="CE1401" s="6"/>
      <c r="CF1401" s="6"/>
      <c r="CG1401" s="6"/>
      <c r="CH1401" s="6"/>
      <c r="CI1401" s="6"/>
      <c r="CJ1401" s="6"/>
      <c r="CK1401" s="3"/>
      <c r="CL1401" s="3"/>
      <c r="CM1401" s="3"/>
      <c r="CN1401" s="3"/>
      <c r="CO1401" s="3"/>
      <c r="CP1401" s="3"/>
      <c r="CQ1401" s="3"/>
      <c r="CR1401" s="3"/>
      <c r="CS1401" s="3"/>
      <c r="CT1401" s="3"/>
      <c r="CU1401" s="3"/>
      <c r="CV1401" s="3"/>
      <c r="CW1401" s="3"/>
      <c r="CX1401" s="3"/>
      <c r="CY1401" s="3"/>
      <c r="CZ1401" s="3"/>
      <c r="DA1401" s="3"/>
      <c r="DB1401" s="3"/>
      <c r="DC1401" s="3"/>
      <c r="DD1401" s="3"/>
      <c r="DE1401" s="3"/>
      <c r="DF1401" s="3"/>
    </row>
    <row r="1402" spans="1:110" s="5" customFormat="1" x14ac:dyDescent="0.25">
      <c r="A1402" s="136"/>
      <c r="B1402" s="139"/>
      <c r="C1402" s="132" t="s">
        <v>17</v>
      </c>
      <c r="D1402" s="132"/>
      <c r="E1402" s="134">
        <f t="shared" si="20"/>
        <v>21.687999999999999</v>
      </c>
      <c r="F1402" s="134">
        <v>21.687999999999999</v>
      </c>
      <c r="G1402" s="135"/>
      <c r="H1402" s="132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  <c r="CB1402" s="6"/>
      <c r="CC1402" s="6"/>
      <c r="CD1402" s="6"/>
      <c r="CE1402" s="6"/>
      <c r="CF1402" s="6"/>
      <c r="CG1402" s="6"/>
      <c r="CH1402" s="6"/>
      <c r="CI1402" s="6"/>
      <c r="CJ1402" s="6"/>
      <c r="CK1402" s="3"/>
      <c r="CL1402" s="3"/>
      <c r="CM1402" s="3"/>
      <c r="CN1402" s="3"/>
      <c r="CO1402" s="3"/>
      <c r="CP1402" s="3"/>
      <c r="CQ1402" s="3"/>
      <c r="CR1402" s="3"/>
      <c r="CS1402" s="3"/>
      <c r="CT1402" s="3"/>
      <c r="CU1402" s="3"/>
      <c r="CV1402" s="3"/>
      <c r="CW1402" s="3"/>
      <c r="CX1402" s="3"/>
      <c r="CY1402" s="3"/>
      <c r="CZ1402" s="3"/>
      <c r="DA1402" s="3"/>
      <c r="DB1402" s="3"/>
      <c r="DC1402" s="3"/>
      <c r="DD1402" s="3"/>
      <c r="DE1402" s="3"/>
      <c r="DF1402" s="3"/>
    </row>
    <row r="1403" spans="1:110" s="5" customFormat="1" ht="14.25" customHeight="1" x14ac:dyDescent="0.25">
      <c r="A1403" s="136"/>
      <c r="B1403" s="139" t="s">
        <v>113</v>
      </c>
      <c r="C1403" s="132" t="s">
        <v>20</v>
      </c>
      <c r="D1403" s="132"/>
      <c r="E1403" s="134">
        <f t="shared" si="20"/>
        <v>1.4999999999999999E-2</v>
      </c>
      <c r="F1403" s="134">
        <v>1.4999999999999999E-2</v>
      </c>
      <c r="G1403" s="135"/>
      <c r="H1403" s="132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  <c r="CB1403" s="6"/>
      <c r="CC1403" s="6"/>
      <c r="CD1403" s="6"/>
      <c r="CE1403" s="6"/>
      <c r="CF1403" s="6"/>
      <c r="CG1403" s="6"/>
      <c r="CH1403" s="6"/>
      <c r="CI1403" s="6"/>
      <c r="CJ1403" s="6"/>
      <c r="CK1403" s="3"/>
      <c r="CL1403" s="3"/>
      <c r="CM1403" s="3"/>
      <c r="CN1403" s="3"/>
      <c r="CO1403" s="3"/>
      <c r="CP1403" s="3"/>
      <c r="CQ1403" s="3"/>
      <c r="CR1403" s="3"/>
      <c r="CS1403" s="3"/>
      <c r="CT1403" s="3"/>
      <c r="CU1403" s="3"/>
      <c r="CV1403" s="3"/>
      <c r="CW1403" s="3"/>
      <c r="CX1403" s="3"/>
      <c r="CY1403" s="3"/>
      <c r="CZ1403" s="3"/>
      <c r="DA1403" s="3"/>
      <c r="DB1403" s="3"/>
      <c r="DC1403" s="3"/>
      <c r="DD1403" s="3"/>
      <c r="DE1403" s="3"/>
      <c r="DF1403" s="3"/>
    </row>
    <row r="1404" spans="1:110" s="5" customFormat="1" x14ac:dyDescent="0.25">
      <c r="A1404" s="136"/>
      <c r="B1404" s="139"/>
      <c r="C1404" s="132" t="s">
        <v>17</v>
      </c>
      <c r="D1404" s="132"/>
      <c r="E1404" s="134">
        <f t="shared" si="20"/>
        <v>16.972000000000001</v>
      </c>
      <c r="F1404" s="134">
        <v>16.972000000000001</v>
      </c>
      <c r="G1404" s="135"/>
      <c r="H1404" s="132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  <c r="BW1404" s="6"/>
      <c r="BX1404" s="6"/>
      <c r="BY1404" s="6"/>
      <c r="BZ1404" s="6"/>
      <c r="CA1404" s="6"/>
      <c r="CB1404" s="6"/>
      <c r="CC1404" s="6"/>
      <c r="CD1404" s="6"/>
      <c r="CE1404" s="6"/>
      <c r="CF1404" s="6"/>
      <c r="CG1404" s="6"/>
      <c r="CH1404" s="6"/>
      <c r="CI1404" s="6"/>
      <c r="CJ1404" s="6"/>
      <c r="CK1404" s="3"/>
      <c r="CL1404" s="3"/>
      <c r="CM1404" s="3"/>
      <c r="CN1404" s="3"/>
      <c r="CO1404" s="3"/>
      <c r="CP1404" s="3"/>
      <c r="CQ1404" s="3"/>
      <c r="CR1404" s="3"/>
      <c r="CS1404" s="3"/>
      <c r="CT1404" s="3"/>
      <c r="CU1404" s="3"/>
      <c r="CV1404" s="3"/>
      <c r="CW1404" s="3"/>
      <c r="CX1404" s="3"/>
      <c r="CY1404" s="3"/>
      <c r="CZ1404" s="3"/>
      <c r="DA1404" s="3"/>
      <c r="DB1404" s="3"/>
      <c r="DC1404" s="3"/>
      <c r="DD1404" s="3"/>
      <c r="DE1404" s="3"/>
      <c r="DF1404" s="3"/>
    </row>
    <row r="1405" spans="1:110" s="5" customFormat="1" x14ac:dyDescent="0.25">
      <c r="A1405" s="136"/>
      <c r="B1405" s="142" t="s">
        <v>115</v>
      </c>
      <c r="C1405" s="132" t="s">
        <v>116</v>
      </c>
      <c r="D1405" s="132"/>
      <c r="E1405" s="134">
        <f t="shared" si="20"/>
        <v>0</v>
      </c>
      <c r="F1405" s="134"/>
      <c r="G1405" s="135"/>
      <c r="H1405" s="132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  <c r="BW1405" s="6"/>
      <c r="BX1405" s="6"/>
      <c r="BY1405" s="6"/>
      <c r="BZ1405" s="6"/>
      <c r="CA1405" s="6"/>
      <c r="CB1405" s="6"/>
      <c r="CC1405" s="6"/>
      <c r="CD1405" s="6"/>
      <c r="CE1405" s="6"/>
      <c r="CF1405" s="6"/>
      <c r="CG1405" s="6"/>
      <c r="CH1405" s="6"/>
      <c r="CI1405" s="6"/>
      <c r="CJ1405" s="6"/>
      <c r="CK1405" s="3"/>
      <c r="CL1405" s="3"/>
      <c r="CM1405" s="3"/>
      <c r="CN1405" s="3"/>
      <c r="CO1405" s="3"/>
      <c r="CP1405" s="3"/>
      <c r="CQ1405" s="3"/>
      <c r="CR1405" s="3"/>
      <c r="CS1405" s="3"/>
      <c r="CT1405" s="3"/>
      <c r="CU1405" s="3"/>
      <c r="CV1405" s="3"/>
      <c r="CW1405" s="3"/>
      <c r="CX1405" s="3"/>
      <c r="CY1405" s="3"/>
      <c r="CZ1405" s="3"/>
      <c r="DA1405" s="3"/>
      <c r="DB1405" s="3"/>
      <c r="DC1405" s="3"/>
      <c r="DD1405" s="3"/>
      <c r="DE1405" s="3"/>
      <c r="DF1405" s="3"/>
    </row>
    <row r="1406" spans="1:110" s="5" customFormat="1" x14ac:dyDescent="0.25">
      <c r="A1406" s="136"/>
      <c r="B1406" s="142"/>
      <c r="C1406" s="132" t="s">
        <v>17</v>
      </c>
      <c r="D1406" s="132"/>
      <c r="E1406" s="134">
        <f t="shared" si="20"/>
        <v>0</v>
      </c>
      <c r="F1406" s="134"/>
      <c r="G1406" s="135"/>
      <c r="H1406" s="132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  <c r="BW1406" s="6"/>
      <c r="BX1406" s="6"/>
      <c r="BY1406" s="6"/>
      <c r="BZ1406" s="6"/>
      <c r="CA1406" s="6"/>
      <c r="CB1406" s="6"/>
      <c r="CC1406" s="6"/>
      <c r="CD1406" s="6"/>
      <c r="CE1406" s="6"/>
      <c r="CF1406" s="6"/>
      <c r="CG1406" s="6"/>
      <c r="CH1406" s="6"/>
      <c r="CI1406" s="6"/>
      <c r="CJ1406" s="6"/>
      <c r="CK1406" s="3"/>
      <c r="CL1406" s="3"/>
      <c r="CM1406" s="3"/>
      <c r="CN1406" s="3"/>
      <c r="CO1406" s="3"/>
      <c r="CP1406" s="3"/>
      <c r="CQ1406" s="3"/>
      <c r="CR1406" s="3"/>
      <c r="CS1406" s="3"/>
      <c r="CT1406" s="3"/>
      <c r="CU1406" s="3"/>
      <c r="CV1406" s="3"/>
      <c r="CW1406" s="3"/>
      <c r="CX1406" s="3"/>
      <c r="CY1406" s="3"/>
      <c r="CZ1406" s="3"/>
      <c r="DA1406" s="3"/>
      <c r="DB1406" s="3"/>
      <c r="DC1406" s="3"/>
      <c r="DD1406" s="3"/>
      <c r="DE1406" s="3"/>
      <c r="DF1406" s="3"/>
    </row>
    <row r="1407" spans="1:110" s="5" customFormat="1" x14ac:dyDescent="0.25">
      <c r="A1407" s="136"/>
      <c r="B1407" s="139" t="s">
        <v>118</v>
      </c>
      <c r="C1407" s="132" t="s">
        <v>52</v>
      </c>
      <c r="D1407" s="133"/>
      <c r="E1407" s="134">
        <f t="shared" si="20"/>
        <v>0</v>
      </c>
      <c r="F1407" s="134"/>
      <c r="G1407" s="135"/>
      <c r="H1407" s="133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  <c r="BW1407" s="6"/>
      <c r="BX1407" s="6"/>
      <c r="BY1407" s="6"/>
      <c r="BZ1407" s="6"/>
      <c r="CA1407" s="6"/>
      <c r="CB1407" s="6"/>
      <c r="CC1407" s="6"/>
      <c r="CD1407" s="6"/>
      <c r="CE1407" s="6"/>
      <c r="CF1407" s="6"/>
      <c r="CG1407" s="6"/>
      <c r="CH1407" s="6"/>
      <c r="CI1407" s="6"/>
      <c r="CJ1407" s="6"/>
      <c r="CK1407" s="3"/>
      <c r="CL1407" s="3"/>
      <c r="CM1407" s="3"/>
      <c r="CN1407" s="3"/>
      <c r="CO1407" s="3"/>
      <c r="CP1407" s="3"/>
      <c r="CQ1407" s="3"/>
      <c r="CR1407" s="3"/>
      <c r="CS1407" s="3"/>
      <c r="CT1407" s="3"/>
      <c r="CU1407" s="3"/>
      <c r="CV1407" s="3"/>
      <c r="CW1407" s="3"/>
      <c r="CX1407" s="3"/>
      <c r="CY1407" s="3"/>
      <c r="CZ1407" s="3"/>
      <c r="DA1407" s="3"/>
      <c r="DB1407" s="3"/>
      <c r="DC1407" s="3"/>
      <c r="DD1407" s="3"/>
      <c r="DE1407" s="3"/>
      <c r="DF1407" s="3"/>
    </row>
    <row r="1408" spans="1:110" s="5" customFormat="1" x14ac:dyDescent="0.25">
      <c r="A1408" s="143"/>
      <c r="B1408" s="139"/>
      <c r="C1408" s="132" t="s">
        <v>17</v>
      </c>
      <c r="D1408" s="133"/>
      <c r="E1408" s="134">
        <f t="shared" si="20"/>
        <v>0</v>
      </c>
      <c r="F1408" s="134"/>
      <c r="G1408" s="135"/>
      <c r="H1408" s="133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  <c r="BW1408" s="6"/>
      <c r="BX1408" s="6"/>
      <c r="BY1408" s="6"/>
      <c r="BZ1408" s="6"/>
      <c r="CA1408" s="6"/>
      <c r="CB1408" s="6"/>
      <c r="CC1408" s="6"/>
      <c r="CD1408" s="6"/>
      <c r="CE1408" s="6"/>
      <c r="CF1408" s="6"/>
      <c r="CG1408" s="6"/>
      <c r="CH1408" s="6"/>
      <c r="CI1408" s="6"/>
      <c r="CJ1408" s="6"/>
      <c r="CK1408" s="3"/>
      <c r="CL1408" s="3"/>
      <c r="CM1408" s="3"/>
      <c r="CN1408" s="3"/>
      <c r="CO1408" s="3"/>
      <c r="CP1408" s="3"/>
      <c r="CQ1408" s="3"/>
      <c r="CR1408" s="3"/>
      <c r="CS1408" s="3"/>
      <c r="CT1408" s="3"/>
      <c r="CU1408" s="3"/>
      <c r="CV1408" s="3"/>
      <c r="CW1408" s="3"/>
      <c r="CX1408" s="3"/>
      <c r="CY1408" s="3"/>
      <c r="CZ1408" s="3"/>
      <c r="DA1408" s="3"/>
      <c r="DB1408" s="3"/>
      <c r="DC1408" s="3"/>
      <c r="DD1408" s="3"/>
      <c r="DE1408" s="3"/>
      <c r="DF1408" s="3"/>
    </row>
    <row r="1409" spans="1:95" s="3" customFormat="1" x14ac:dyDescent="0.25">
      <c r="A1409" s="156" t="s">
        <v>36</v>
      </c>
      <c r="B1409" s="157" t="s">
        <v>192</v>
      </c>
      <c r="C1409" s="158" t="s">
        <v>20</v>
      </c>
      <c r="D1409" s="158"/>
      <c r="E1409" s="159">
        <f t="shared" si="20"/>
        <v>36.418999999999997</v>
      </c>
      <c r="F1409" s="159"/>
      <c r="G1409" s="159">
        <f>G1412+G1415+G1418+G1421+G1424+G1427+G1430+G1433+G1436+G1439+G1442+G1445+G1448+G1451+G1454+G1457+G1460+G1463+G1466+G1469+G1472+G1475+G1478+G1481+G1484+G1487+G1490+G1493+G1496+G1499+G1502+G1505+G1508+G1511+G1514+G1517+G1520+G1523+G1526+G1529+G1532+G1535+G1538+G1541+G1544+G1547+G1550+G1553+G1556+G1559+G1562+G1565+G1568+G1571+G1574+G1577+G1580+G1583+G1586+G1589+G1592+G1595+G1598+G1601+G1604+G1607</f>
        <v>36.418999999999997</v>
      </c>
      <c r="H1409" s="160"/>
      <c r="I1409" s="25"/>
      <c r="J1409" s="25"/>
      <c r="K1409" s="25"/>
      <c r="L1409" s="25"/>
      <c r="M1409" s="25"/>
      <c r="N1409" s="25"/>
      <c r="O1409" s="25"/>
      <c r="P1409" s="5"/>
      <c r="Q1409" s="5"/>
      <c r="R1409" s="5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  <c r="BW1409" s="6"/>
      <c r="BX1409" s="6"/>
      <c r="BY1409" s="6"/>
      <c r="BZ1409" s="6"/>
      <c r="CA1409" s="6"/>
      <c r="CB1409" s="6"/>
      <c r="CC1409" s="6"/>
      <c r="CD1409" s="6"/>
      <c r="CE1409" s="6"/>
      <c r="CF1409" s="6"/>
      <c r="CG1409" s="6"/>
      <c r="CH1409" s="6"/>
      <c r="CI1409" s="6"/>
      <c r="CJ1409" s="6"/>
      <c r="CK1409" s="6"/>
      <c r="CL1409" s="6"/>
      <c r="CM1409" s="6"/>
      <c r="CN1409" s="6"/>
      <c r="CO1409" s="6"/>
      <c r="CP1409" s="6"/>
      <c r="CQ1409" s="6"/>
    </row>
    <row r="1410" spans="1:95" s="3" customFormat="1" x14ac:dyDescent="0.25">
      <c r="A1410" s="156"/>
      <c r="B1410" s="161"/>
      <c r="C1410" s="158" t="s">
        <v>193</v>
      </c>
      <c r="D1410" s="158"/>
      <c r="E1410" s="159">
        <f t="shared" si="20"/>
        <v>66</v>
      </c>
      <c r="F1410" s="159"/>
      <c r="G1410" s="159">
        <f t="shared" ref="G1410:G1411" si="21">G1413+G1416+G1419+G1422+G1425+G1428+G1431+G1434+G1437+G1440+G1443+G1446+G1449+G1452+G1455+G1458+G1461+G1464+G1467+G1470+G1473+G1476+G1479+G1482+G1485+G1488+G1491+G1494+G1497+G1500+G1503+G1506+G1509+G1512+G1515+G1518+G1521+G1524+G1527+G1530+G1533+G1536+G1539+G1542+G1545+G1548+G1551+G1554+G1557+G1560+G1563+G1566+G1569+G1572+G1575+G1578+G1581+G1584+G1587+G1590+G1593+G1596+G1599+G1602+G1605+G1608</f>
        <v>66</v>
      </c>
      <c r="H1410" s="160"/>
      <c r="I1410" s="25"/>
      <c r="J1410" s="25"/>
      <c r="K1410" s="25"/>
      <c r="L1410" s="25"/>
      <c r="M1410" s="25"/>
      <c r="N1410" s="25"/>
      <c r="O1410" s="25"/>
      <c r="P1410" s="5"/>
      <c r="Q1410" s="5"/>
      <c r="R1410" s="5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  <c r="BW1410" s="6"/>
      <c r="BX1410" s="6"/>
      <c r="BY1410" s="6"/>
      <c r="BZ1410" s="6"/>
      <c r="CA1410" s="6"/>
      <c r="CB1410" s="6"/>
      <c r="CC1410" s="6"/>
      <c r="CD1410" s="6"/>
      <c r="CE1410" s="6"/>
      <c r="CF1410" s="6"/>
      <c r="CG1410" s="6"/>
      <c r="CH1410" s="6"/>
      <c r="CI1410" s="6"/>
      <c r="CJ1410" s="6"/>
      <c r="CK1410" s="6"/>
      <c r="CL1410" s="6"/>
      <c r="CM1410" s="6"/>
      <c r="CN1410" s="6"/>
      <c r="CO1410" s="6"/>
      <c r="CP1410" s="6"/>
      <c r="CQ1410" s="6"/>
    </row>
    <row r="1411" spans="1:95" s="3" customFormat="1" x14ac:dyDescent="0.25">
      <c r="A1411" s="156"/>
      <c r="B1411" s="161"/>
      <c r="C1411" s="158" t="s">
        <v>17</v>
      </c>
      <c r="D1411" s="158"/>
      <c r="E1411" s="159">
        <f t="shared" si="20"/>
        <v>14970.287000000002</v>
      </c>
      <c r="F1411" s="159"/>
      <c r="G1411" s="159">
        <f t="shared" si="21"/>
        <v>14970.287000000002</v>
      </c>
      <c r="H1411" s="160"/>
      <c r="I1411" s="25"/>
      <c r="J1411" s="25"/>
      <c r="K1411" s="25"/>
      <c r="L1411" s="25"/>
      <c r="M1411" s="25"/>
      <c r="N1411" s="25"/>
      <c r="O1411" s="25"/>
      <c r="P1411" s="5"/>
      <c r="Q1411" s="5"/>
      <c r="R1411" s="5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  <c r="BW1411" s="6"/>
      <c r="BX1411" s="6"/>
      <c r="BY1411" s="6"/>
      <c r="BZ1411" s="6"/>
      <c r="CA1411" s="6"/>
      <c r="CB1411" s="6"/>
      <c r="CC1411" s="6"/>
      <c r="CD1411" s="6"/>
      <c r="CE1411" s="6"/>
      <c r="CF1411" s="6"/>
      <c r="CG1411" s="6"/>
      <c r="CH1411" s="6"/>
      <c r="CI1411" s="6"/>
      <c r="CJ1411" s="6"/>
      <c r="CK1411" s="6"/>
      <c r="CL1411" s="6"/>
      <c r="CM1411" s="6"/>
      <c r="CN1411" s="6"/>
      <c r="CO1411" s="6"/>
      <c r="CP1411" s="6"/>
      <c r="CQ1411" s="6"/>
    </row>
    <row r="1412" spans="1:95" s="169" customFormat="1" ht="15.75" x14ac:dyDescent="0.25">
      <c r="A1412" s="162" t="s">
        <v>194</v>
      </c>
      <c r="B1412" s="163" t="s">
        <v>195</v>
      </c>
      <c r="C1412" s="164" t="s">
        <v>20</v>
      </c>
      <c r="D1412" s="37"/>
      <c r="E1412" s="40">
        <f t="shared" si="20"/>
        <v>0.46100000000000002</v>
      </c>
      <c r="F1412" s="40"/>
      <c r="G1412" s="165">
        <v>0.46100000000000002</v>
      </c>
      <c r="H1412" s="166"/>
      <c r="I1412" s="167"/>
      <c r="J1412" s="167"/>
      <c r="K1412" s="168"/>
    </row>
    <row r="1413" spans="1:95" s="173" customFormat="1" ht="15.75" x14ac:dyDescent="0.25">
      <c r="A1413" s="162"/>
      <c r="B1413" s="170"/>
      <c r="C1413" s="164" t="s">
        <v>193</v>
      </c>
      <c r="D1413" s="37"/>
      <c r="E1413" s="40">
        <f t="shared" si="20"/>
        <v>1</v>
      </c>
      <c r="F1413" s="40"/>
      <c r="G1413" s="165">
        <v>1</v>
      </c>
      <c r="H1413" s="171"/>
      <c r="I1413" s="167"/>
      <c r="J1413" s="167"/>
      <c r="K1413" s="172"/>
    </row>
    <row r="1414" spans="1:95" s="178" customFormat="1" ht="15.75" x14ac:dyDescent="0.25">
      <c r="A1414" s="162"/>
      <c r="B1414" s="174"/>
      <c r="C1414" s="164" t="s">
        <v>17</v>
      </c>
      <c r="D1414" s="41"/>
      <c r="E1414" s="40">
        <f t="shared" si="20"/>
        <v>222.43899999999999</v>
      </c>
      <c r="F1414" s="46"/>
      <c r="G1414" s="165">
        <v>222.43899999999999</v>
      </c>
      <c r="H1414" s="175"/>
      <c r="I1414" s="167"/>
      <c r="J1414" s="167"/>
      <c r="K1414" s="176"/>
      <c r="L1414" s="177"/>
      <c r="M1414" s="176"/>
      <c r="N1414" s="176"/>
      <c r="O1414" s="176"/>
    </row>
    <row r="1415" spans="1:95" s="178" customFormat="1" ht="15.75" x14ac:dyDescent="0.25">
      <c r="A1415" s="162" t="s">
        <v>196</v>
      </c>
      <c r="B1415" s="163" t="s">
        <v>197</v>
      </c>
      <c r="C1415" s="164" t="s">
        <v>20</v>
      </c>
      <c r="D1415" s="37"/>
      <c r="E1415" s="40">
        <f t="shared" si="20"/>
        <v>0.28199999999999997</v>
      </c>
      <c r="F1415" s="40"/>
      <c r="G1415" s="40">
        <v>0.28199999999999997</v>
      </c>
      <c r="H1415" s="179"/>
      <c r="I1415" s="167"/>
      <c r="J1415" s="177"/>
      <c r="K1415" s="176"/>
      <c r="L1415" s="176"/>
      <c r="M1415" s="176"/>
      <c r="N1415" s="176"/>
      <c r="O1415" s="176"/>
    </row>
    <row r="1416" spans="1:95" s="178" customFormat="1" ht="14.25" customHeight="1" x14ac:dyDescent="0.25">
      <c r="A1416" s="162"/>
      <c r="B1416" s="171"/>
      <c r="C1416" s="164" t="s">
        <v>193</v>
      </c>
      <c r="D1416" s="37"/>
      <c r="E1416" s="40">
        <f t="shared" si="20"/>
        <v>1</v>
      </c>
      <c r="F1416" s="40"/>
      <c r="G1416" s="40">
        <v>1</v>
      </c>
      <c r="H1416" s="179"/>
      <c r="I1416" s="167"/>
      <c r="J1416" s="177"/>
      <c r="K1416" s="176"/>
      <c r="L1416" s="176"/>
      <c r="M1416" s="176"/>
      <c r="N1416" s="176"/>
      <c r="O1416" s="176"/>
    </row>
    <row r="1417" spans="1:95" s="178" customFormat="1" ht="15.75" x14ac:dyDescent="0.25">
      <c r="A1417" s="162"/>
      <c r="B1417" s="171"/>
      <c r="C1417" s="164" t="s">
        <v>17</v>
      </c>
      <c r="D1417" s="41"/>
      <c r="E1417" s="40">
        <f t="shared" si="20"/>
        <v>139.83199999999999</v>
      </c>
      <c r="F1417" s="40"/>
      <c r="G1417" s="40">
        <v>139.83199999999999</v>
      </c>
      <c r="H1417" s="179"/>
      <c r="I1417" s="167"/>
      <c r="J1417" s="177"/>
      <c r="K1417" s="176"/>
      <c r="L1417" s="176"/>
      <c r="M1417" s="176"/>
      <c r="N1417" s="176"/>
      <c r="O1417" s="176"/>
    </row>
    <row r="1418" spans="1:95" s="180" customFormat="1" ht="15.75" x14ac:dyDescent="0.25">
      <c r="A1418" s="162" t="s">
        <v>198</v>
      </c>
      <c r="B1418" s="163" t="s">
        <v>199</v>
      </c>
      <c r="C1418" s="164" t="s">
        <v>20</v>
      </c>
      <c r="D1418" s="37"/>
      <c r="E1418" s="40">
        <f t="shared" si="20"/>
        <v>0.28199999999999997</v>
      </c>
      <c r="F1418" s="40"/>
      <c r="G1418" s="40">
        <v>0.28199999999999997</v>
      </c>
      <c r="H1418" s="171"/>
      <c r="I1418" s="177"/>
      <c r="J1418" s="176"/>
      <c r="K1418" s="176"/>
      <c r="L1418" s="176"/>
      <c r="M1418" s="176"/>
      <c r="N1418" s="176"/>
      <c r="O1418" s="176"/>
    </row>
    <row r="1419" spans="1:95" s="180" customFormat="1" ht="15.75" x14ac:dyDescent="0.25">
      <c r="A1419" s="162"/>
      <c r="B1419" s="171"/>
      <c r="C1419" s="164" t="s">
        <v>193</v>
      </c>
      <c r="D1419" s="37"/>
      <c r="E1419" s="40">
        <f t="shared" si="20"/>
        <v>1</v>
      </c>
      <c r="F1419" s="40"/>
      <c r="G1419" s="40">
        <v>1</v>
      </c>
      <c r="H1419" s="171"/>
      <c r="I1419" s="177"/>
      <c r="J1419" s="176"/>
      <c r="K1419" s="176"/>
      <c r="L1419" s="176"/>
      <c r="M1419" s="176"/>
      <c r="N1419" s="176"/>
      <c r="O1419" s="176"/>
    </row>
    <row r="1420" spans="1:95" s="180" customFormat="1" ht="15.75" x14ac:dyDescent="0.25">
      <c r="A1420" s="162"/>
      <c r="B1420" s="171"/>
      <c r="C1420" s="164" t="s">
        <v>17</v>
      </c>
      <c r="D1420" s="41"/>
      <c r="E1420" s="40">
        <f t="shared" si="20"/>
        <v>139.83199999999999</v>
      </c>
      <c r="F1420" s="40"/>
      <c r="G1420" s="40">
        <v>139.83199999999999</v>
      </c>
      <c r="H1420" s="171"/>
      <c r="I1420" s="177"/>
      <c r="J1420" s="176"/>
      <c r="K1420" s="176"/>
      <c r="L1420" s="176"/>
      <c r="M1420" s="176"/>
      <c r="N1420" s="176"/>
      <c r="O1420" s="176"/>
    </row>
    <row r="1421" spans="1:95" s="180" customFormat="1" ht="15.75" x14ac:dyDescent="0.25">
      <c r="A1421" s="162" t="s">
        <v>200</v>
      </c>
      <c r="B1421" s="163" t="s">
        <v>201</v>
      </c>
      <c r="C1421" s="164" t="s">
        <v>20</v>
      </c>
      <c r="D1421" s="37"/>
      <c r="E1421" s="40">
        <f t="shared" si="20"/>
        <v>0.28199999999999997</v>
      </c>
      <c r="F1421" s="40"/>
      <c r="G1421" s="40">
        <v>0.28199999999999997</v>
      </c>
      <c r="H1421" s="171"/>
      <c r="I1421" s="177"/>
      <c r="J1421" s="177"/>
      <c r="K1421" s="176"/>
      <c r="L1421" s="176"/>
      <c r="M1421" s="177"/>
      <c r="N1421" s="176"/>
      <c r="O1421" s="176"/>
    </row>
    <row r="1422" spans="1:95" s="180" customFormat="1" ht="15.75" x14ac:dyDescent="0.25">
      <c r="A1422" s="162"/>
      <c r="B1422" s="171"/>
      <c r="C1422" s="164" t="s">
        <v>193</v>
      </c>
      <c r="D1422" s="37"/>
      <c r="E1422" s="40">
        <f t="shared" si="20"/>
        <v>1</v>
      </c>
      <c r="F1422" s="40"/>
      <c r="G1422" s="84">
        <v>1</v>
      </c>
      <c r="H1422" s="171"/>
      <c r="I1422" s="177"/>
      <c r="J1422" s="177"/>
      <c r="K1422" s="176"/>
      <c r="L1422" s="176"/>
      <c r="M1422" s="176"/>
      <c r="N1422" s="176"/>
      <c r="O1422" s="176"/>
    </row>
    <row r="1423" spans="1:95" s="180" customFormat="1" ht="15.75" x14ac:dyDescent="0.25">
      <c r="A1423" s="162"/>
      <c r="B1423" s="171"/>
      <c r="C1423" s="164" t="s">
        <v>17</v>
      </c>
      <c r="D1423" s="41"/>
      <c r="E1423" s="40">
        <f t="shared" si="20"/>
        <v>139.83199999999999</v>
      </c>
      <c r="F1423" s="40"/>
      <c r="G1423" s="40">
        <v>139.83199999999999</v>
      </c>
      <c r="H1423" s="171"/>
      <c r="I1423" s="177"/>
      <c r="J1423" s="177"/>
      <c r="K1423" s="176"/>
      <c r="L1423" s="176"/>
      <c r="M1423" s="176"/>
      <c r="N1423" s="176"/>
      <c r="O1423" s="176"/>
    </row>
    <row r="1424" spans="1:95" s="178" customFormat="1" ht="15.75" x14ac:dyDescent="0.25">
      <c r="A1424" s="162" t="s">
        <v>202</v>
      </c>
      <c r="B1424" s="163" t="s">
        <v>203</v>
      </c>
      <c r="C1424" s="164" t="s">
        <v>20</v>
      </c>
      <c r="D1424" s="37"/>
      <c r="E1424" s="40">
        <v>0.376</v>
      </c>
      <c r="F1424" s="40"/>
      <c r="G1424" s="40">
        <v>0.376</v>
      </c>
      <c r="H1424" s="179"/>
      <c r="I1424" s="177"/>
      <c r="J1424" s="176"/>
      <c r="K1424" s="176"/>
      <c r="L1424" s="177"/>
      <c r="M1424" s="176"/>
      <c r="N1424" s="176"/>
      <c r="O1424" s="176"/>
    </row>
    <row r="1425" spans="1:15" s="178" customFormat="1" ht="15.75" x14ac:dyDescent="0.25">
      <c r="A1425" s="162"/>
      <c r="B1425" s="163"/>
      <c r="C1425" s="164" t="s">
        <v>193</v>
      </c>
      <c r="D1425" s="37"/>
      <c r="E1425" s="40">
        <v>1</v>
      </c>
      <c r="F1425" s="40"/>
      <c r="G1425" s="40">
        <v>1</v>
      </c>
      <c r="H1425" s="179"/>
      <c r="I1425" s="177"/>
      <c r="J1425" s="176"/>
      <c r="K1425" s="176"/>
      <c r="L1425" s="176"/>
      <c r="M1425" s="176"/>
      <c r="N1425" s="176"/>
      <c r="O1425" s="176"/>
    </row>
    <row r="1426" spans="1:15" s="173" customFormat="1" ht="15.75" x14ac:dyDescent="0.25">
      <c r="A1426" s="162"/>
      <c r="B1426" s="171"/>
      <c r="C1426" s="164" t="s">
        <v>17</v>
      </c>
      <c r="D1426" s="41"/>
      <c r="E1426" s="40">
        <v>192.80799999999999</v>
      </c>
      <c r="F1426" s="46"/>
      <c r="G1426" s="40">
        <v>192.80799999999999</v>
      </c>
      <c r="H1426" s="181"/>
      <c r="I1426" s="177"/>
      <c r="J1426" s="172"/>
      <c r="K1426" s="172"/>
      <c r="L1426" s="172"/>
      <c r="M1426" s="172"/>
      <c r="N1426" s="172"/>
      <c r="O1426" s="172"/>
    </row>
    <row r="1427" spans="1:15" s="173" customFormat="1" ht="15.75" x14ac:dyDescent="0.25">
      <c r="A1427" s="162" t="s">
        <v>204</v>
      </c>
      <c r="B1427" s="163" t="s">
        <v>205</v>
      </c>
      <c r="C1427" s="164" t="s">
        <v>20</v>
      </c>
      <c r="D1427" s="182"/>
      <c r="E1427" s="40">
        <v>0.435</v>
      </c>
      <c r="F1427" s="40"/>
      <c r="G1427" s="40">
        <v>0.435</v>
      </c>
      <c r="H1427" s="181"/>
      <c r="I1427" s="177"/>
      <c r="J1427" s="177"/>
      <c r="K1427" s="172"/>
      <c r="L1427" s="172"/>
      <c r="M1427" s="172"/>
      <c r="N1427" s="172"/>
      <c r="O1427" s="172"/>
    </row>
    <row r="1428" spans="1:15" s="178" customFormat="1" ht="15.75" x14ac:dyDescent="0.25">
      <c r="A1428" s="162"/>
      <c r="B1428" s="163"/>
      <c r="C1428" s="164" t="s">
        <v>193</v>
      </c>
      <c r="D1428" s="182"/>
      <c r="E1428" s="40">
        <v>1</v>
      </c>
      <c r="F1428" s="40"/>
      <c r="G1428" s="40">
        <v>1</v>
      </c>
      <c r="H1428" s="181"/>
      <c r="I1428" s="177"/>
      <c r="J1428" s="177"/>
      <c r="K1428" s="176"/>
      <c r="L1428" s="176"/>
      <c r="M1428" s="176"/>
      <c r="N1428" s="176"/>
      <c r="O1428" s="176"/>
    </row>
    <row r="1429" spans="1:15" s="178" customFormat="1" ht="15.75" x14ac:dyDescent="0.25">
      <c r="A1429" s="162"/>
      <c r="B1429" s="171"/>
      <c r="C1429" s="164" t="s">
        <v>17</v>
      </c>
      <c r="D1429" s="41"/>
      <c r="E1429" s="40">
        <v>170.71100000000001</v>
      </c>
      <c r="F1429" s="40"/>
      <c r="G1429" s="40">
        <v>170.71100000000001</v>
      </c>
      <c r="H1429" s="181"/>
      <c r="I1429" s="177"/>
      <c r="J1429" s="177"/>
      <c r="K1429" s="176"/>
      <c r="L1429" s="176"/>
      <c r="M1429" s="176"/>
      <c r="N1429" s="176"/>
      <c r="O1429" s="176"/>
    </row>
    <row r="1430" spans="1:15" s="178" customFormat="1" ht="15.75" x14ac:dyDescent="0.25">
      <c r="A1430" s="162" t="s">
        <v>206</v>
      </c>
      <c r="B1430" s="163" t="s">
        <v>207</v>
      </c>
      <c r="C1430" s="164" t="s">
        <v>20</v>
      </c>
      <c r="D1430" s="37"/>
      <c r="E1430" s="40">
        <v>0.439</v>
      </c>
      <c r="F1430" s="40"/>
      <c r="G1430" s="40">
        <v>0.439</v>
      </c>
      <c r="H1430" s="179"/>
      <c r="I1430" s="177"/>
      <c r="J1430" s="177"/>
      <c r="K1430" s="176"/>
      <c r="L1430" s="176"/>
      <c r="M1430" s="176"/>
      <c r="N1430" s="176"/>
      <c r="O1430" s="176"/>
    </row>
    <row r="1431" spans="1:15" s="178" customFormat="1" ht="15.75" x14ac:dyDescent="0.25">
      <c r="A1431" s="162"/>
      <c r="B1431" s="163"/>
      <c r="C1431" s="164" t="s">
        <v>193</v>
      </c>
      <c r="D1431" s="37"/>
      <c r="E1431" s="40">
        <v>1</v>
      </c>
      <c r="F1431" s="40"/>
      <c r="G1431" s="40">
        <v>1</v>
      </c>
      <c r="H1431" s="179"/>
      <c r="I1431" s="177"/>
      <c r="J1431" s="177"/>
      <c r="K1431" s="176"/>
      <c r="L1431" s="176"/>
      <c r="M1431" s="176"/>
      <c r="N1431" s="176"/>
      <c r="O1431" s="176"/>
    </row>
    <row r="1432" spans="1:15" s="178" customFormat="1" ht="15.75" x14ac:dyDescent="0.25">
      <c r="A1432" s="162"/>
      <c r="B1432" s="171"/>
      <c r="C1432" s="164" t="s">
        <v>17</v>
      </c>
      <c r="D1432" s="41"/>
      <c r="E1432" s="40">
        <v>171.71600000000001</v>
      </c>
      <c r="F1432" s="40"/>
      <c r="G1432" s="40">
        <v>171.71600000000001</v>
      </c>
      <c r="H1432" s="179"/>
      <c r="I1432" s="177"/>
      <c r="J1432" s="177"/>
      <c r="K1432" s="176"/>
      <c r="L1432" s="176"/>
      <c r="M1432" s="176"/>
      <c r="N1432" s="176"/>
      <c r="O1432" s="176"/>
    </row>
    <row r="1433" spans="1:15" s="5" customFormat="1" x14ac:dyDescent="0.25">
      <c r="A1433" s="162" t="s">
        <v>208</v>
      </c>
      <c r="B1433" s="163" t="s">
        <v>209</v>
      </c>
      <c r="C1433" s="164" t="s">
        <v>20</v>
      </c>
      <c r="D1433" s="37"/>
      <c r="E1433" s="40">
        <v>0.46100000000000002</v>
      </c>
      <c r="F1433" s="40"/>
      <c r="G1433" s="40">
        <v>0.46100000000000002</v>
      </c>
      <c r="H1433" s="47"/>
      <c r="I1433" s="183"/>
      <c r="J1433" s="24"/>
      <c r="K1433" s="24"/>
      <c r="L1433" s="24"/>
      <c r="M1433" s="24"/>
      <c r="N1433" s="24"/>
      <c r="O1433" s="24"/>
    </row>
    <row r="1434" spans="1:15" s="5" customFormat="1" x14ac:dyDescent="0.25">
      <c r="A1434" s="162"/>
      <c r="B1434" s="171"/>
      <c r="C1434" s="164" t="s">
        <v>193</v>
      </c>
      <c r="D1434" s="37"/>
      <c r="E1434" s="40">
        <v>1</v>
      </c>
      <c r="F1434" s="40"/>
      <c r="G1434" s="40">
        <v>1</v>
      </c>
      <c r="H1434" s="47"/>
      <c r="I1434" s="183"/>
      <c r="J1434" s="24"/>
      <c r="K1434" s="24"/>
      <c r="L1434" s="24"/>
      <c r="M1434" s="24"/>
      <c r="N1434" s="24"/>
      <c r="O1434" s="24"/>
    </row>
    <row r="1435" spans="1:15" s="5" customFormat="1" x14ac:dyDescent="0.25">
      <c r="A1435" s="162"/>
      <c r="B1435" s="171"/>
      <c r="C1435" s="164" t="s">
        <v>17</v>
      </c>
      <c r="D1435" s="41"/>
      <c r="E1435" s="40">
        <v>193.00200000000001</v>
      </c>
      <c r="F1435" s="40"/>
      <c r="G1435" s="40">
        <v>193.00200000000001</v>
      </c>
      <c r="H1435" s="47"/>
      <c r="I1435" s="183"/>
      <c r="J1435" s="183"/>
      <c r="K1435" s="24"/>
      <c r="L1435" s="24"/>
      <c r="M1435" s="24"/>
      <c r="N1435" s="24"/>
      <c r="O1435" s="24"/>
    </row>
    <row r="1436" spans="1:15" s="5" customFormat="1" x14ac:dyDescent="0.25">
      <c r="A1436" s="162" t="s">
        <v>210</v>
      </c>
      <c r="B1436" s="163" t="s">
        <v>211</v>
      </c>
      <c r="C1436" s="164" t="s">
        <v>20</v>
      </c>
      <c r="D1436" s="37"/>
      <c r="E1436" s="40">
        <v>0.376</v>
      </c>
      <c r="F1436" s="40"/>
      <c r="G1436" s="40">
        <v>0.376</v>
      </c>
      <c r="H1436" s="184"/>
      <c r="I1436" s="183"/>
      <c r="J1436" s="183"/>
      <c r="K1436" s="24"/>
      <c r="L1436" s="24"/>
      <c r="M1436" s="24"/>
      <c r="N1436" s="24"/>
      <c r="O1436" s="24"/>
    </row>
    <row r="1437" spans="1:15" s="5" customFormat="1" x14ac:dyDescent="0.25">
      <c r="A1437" s="162"/>
      <c r="B1437" s="171"/>
      <c r="C1437" s="164" t="s">
        <v>193</v>
      </c>
      <c r="D1437" s="37"/>
      <c r="E1437" s="40">
        <v>1</v>
      </c>
      <c r="F1437" s="40"/>
      <c r="G1437" s="40">
        <v>1</v>
      </c>
      <c r="H1437" s="184"/>
      <c r="I1437" s="183"/>
      <c r="J1437" s="183"/>
      <c r="K1437" s="24"/>
      <c r="L1437" s="24"/>
      <c r="M1437" s="24"/>
      <c r="N1437" s="24"/>
      <c r="O1437" s="24"/>
    </row>
    <row r="1438" spans="1:15" s="5" customFormat="1" x14ac:dyDescent="0.25">
      <c r="A1438" s="162"/>
      <c r="B1438" s="171"/>
      <c r="C1438" s="164" t="s">
        <v>17</v>
      </c>
      <c r="D1438" s="41"/>
      <c r="E1438" s="40">
        <v>214.821</v>
      </c>
      <c r="F1438" s="40"/>
      <c r="G1438" s="40">
        <v>214.821</v>
      </c>
      <c r="H1438" s="184"/>
      <c r="I1438" s="183"/>
      <c r="J1438" s="24"/>
      <c r="K1438" s="24"/>
      <c r="L1438" s="24"/>
      <c r="M1438" s="24"/>
      <c r="N1438" s="24"/>
      <c r="O1438" s="24"/>
    </row>
    <row r="1439" spans="1:15" s="5" customFormat="1" x14ac:dyDescent="0.25">
      <c r="A1439" s="162" t="s">
        <v>212</v>
      </c>
      <c r="B1439" s="163" t="s">
        <v>213</v>
      </c>
      <c r="C1439" s="164" t="s">
        <v>20</v>
      </c>
      <c r="D1439" s="37"/>
      <c r="E1439" s="40">
        <v>0.39700000000000002</v>
      </c>
      <c r="F1439" s="40"/>
      <c r="G1439" s="40">
        <v>0.39700000000000002</v>
      </c>
      <c r="H1439" s="47"/>
      <c r="I1439" s="185"/>
      <c r="J1439" s="24"/>
      <c r="K1439" s="24"/>
      <c r="L1439" s="24"/>
      <c r="M1439" s="24"/>
      <c r="N1439" s="24"/>
      <c r="O1439" s="24"/>
    </row>
    <row r="1440" spans="1:15" s="5" customFormat="1" x14ac:dyDescent="0.25">
      <c r="A1440" s="162"/>
      <c r="B1440" s="171"/>
      <c r="C1440" s="164" t="s">
        <v>193</v>
      </c>
      <c r="D1440" s="37"/>
      <c r="E1440" s="40">
        <v>1</v>
      </c>
      <c r="F1440" s="40"/>
      <c r="G1440" s="40">
        <v>1</v>
      </c>
      <c r="H1440" s="47"/>
      <c r="I1440" s="185"/>
      <c r="J1440" s="24"/>
      <c r="K1440" s="24"/>
      <c r="L1440" s="24"/>
      <c r="M1440" s="24"/>
      <c r="N1440" s="24"/>
      <c r="O1440" s="24"/>
    </row>
    <row r="1441" spans="1:15" s="5" customFormat="1" x14ac:dyDescent="0.25">
      <c r="A1441" s="162"/>
      <c r="B1441" s="171"/>
      <c r="C1441" s="164" t="s">
        <v>17</v>
      </c>
      <c r="D1441" s="41"/>
      <c r="E1441" s="40">
        <v>177.27</v>
      </c>
      <c r="F1441" s="40"/>
      <c r="G1441" s="40">
        <v>177.27</v>
      </c>
      <c r="H1441" s="47"/>
      <c r="I1441" s="185"/>
      <c r="J1441" s="24"/>
      <c r="K1441" s="24"/>
      <c r="L1441" s="24"/>
      <c r="M1441" s="24"/>
      <c r="N1441" s="24"/>
      <c r="O1441" s="24"/>
    </row>
    <row r="1442" spans="1:15" s="5" customFormat="1" x14ac:dyDescent="0.25">
      <c r="A1442" s="162" t="s">
        <v>214</v>
      </c>
      <c r="B1442" s="163" t="s">
        <v>215</v>
      </c>
      <c r="C1442" s="164" t="s">
        <v>20</v>
      </c>
      <c r="D1442" s="37"/>
      <c r="E1442" s="40">
        <v>0.81299999999999994</v>
      </c>
      <c r="F1442" s="186"/>
      <c r="G1442" s="186">
        <v>0.81299999999999994</v>
      </c>
      <c r="H1442" s="47"/>
      <c r="I1442" s="183"/>
      <c r="J1442" s="24"/>
      <c r="K1442" s="24"/>
      <c r="L1442" s="24"/>
      <c r="M1442" s="24"/>
      <c r="N1442" s="24"/>
      <c r="O1442" s="24"/>
    </row>
    <row r="1443" spans="1:15" s="5" customFormat="1" x14ac:dyDescent="0.25">
      <c r="A1443" s="162"/>
      <c r="B1443" s="171"/>
      <c r="C1443" s="164" t="s">
        <v>193</v>
      </c>
      <c r="D1443" s="37"/>
      <c r="E1443" s="40">
        <v>1</v>
      </c>
      <c r="F1443" s="186"/>
      <c r="G1443" s="186">
        <v>1</v>
      </c>
      <c r="H1443" s="47"/>
      <c r="I1443" s="183"/>
      <c r="J1443" s="24"/>
      <c r="K1443" s="24"/>
      <c r="L1443" s="24"/>
      <c r="M1443" s="24"/>
      <c r="N1443" s="24"/>
      <c r="O1443" s="24"/>
    </row>
    <row r="1444" spans="1:15" s="5" customFormat="1" x14ac:dyDescent="0.25">
      <c r="A1444" s="162"/>
      <c r="B1444" s="171"/>
      <c r="C1444" s="164" t="s">
        <v>17</v>
      </c>
      <c r="D1444" s="41"/>
      <c r="E1444" s="40">
        <v>245.251</v>
      </c>
      <c r="F1444" s="40"/>
      <c r="G1444" s="40">
        <v>245.251</v>
      </c>
      <c r="H1444" s="47"/>
      <c r="I1444" s="183"/>
      <c r="J1444" s="24"/>
      <c r="K1444" s="24"/>
      <c r="L1444" s="24"/>
      <c r="M1444" s="24"/>
      <c r="N1444" s="24"/>
      <c r="O1444" s="24"/>
    </row>
    <row r="1445" spans="1:15" s="5" customFormat="1" x14ac:dyDescent="0.25">
      <c r="A1445" s="162" t="s">
        <v>216</v>
      </c>
      <c r="B1445" s="163" t="s">
        <v>217</v>
      </c>
      <c r="C1445" s="164" t="s">
        <v>20</v>
      </c>
      <c r="D1445" s="37"/>
      <c r="E1445" s="40">
        <v>1.1220000000000001</v>
      </c>
      <c r="F1445" s="40"/>
      <c r="G1445" s="186">
        <v>1.1220000000000001</v>
      </c>
      <c r="H1445" s="184"/>
      <c r="I1445" s="183"/>
      <c r="J1445" s="24"/>
      <c r="K1445" s="24"/>
      <c r="L1445" s="24"/>
      <c r="M1445" s="24"/>
      <c r="N1445" s="24"/>
      <c r="O1445" s="24"/>
    </row>
    <row r="1446" spans="1:15" s="5" customFormat="1" x14ac:dyDescent="0.25">
      <c r="A1446" s="162"/>
      <c r="B1446" s="171"/>
      <c r="C1446" s="164" t="s">
        <v>193</v>
      </c>
      <c r="D1446" s="37"/>
      <c r="E1446" s="40">
        <v>1</v>
      </c>
      <c r="F1446" s="40"/>
      <c r="G1446" s="186">
        <v>1</v>
      </c>
      <c r="H1446" s="184"/>
      <c r="I1446" s="183"/>
      <c r="J1446" s="24"/>
      <c r="K1446" s="24"/>
      <c r="L1446" s="24"/>
      <c r="M1446" s="24"/>
      <c r="N1446" s="24"/>
      <c r="O1446" s="24"/>
    </row>
    <row r="1447" spans="1:15" s="5" customFormat="1" x14ac:dyDescent="0.25">
      <c r="A1447" s="162"/>
      <c r="B1447" s="171"/>
      <c r="C1447" s="164" t="s">
        <v>17</v>
      </c>
      <c r="D1447" s="41"/>
      <c r="E1447" s="40">
        <v>319.35399999999998</v>
      </c>
      <c r="F1447" s="40"/>
      <c r="G1447" s="40">
        <v>319.35399999999998</v>
      </c>
      <c r="H1447" s="184"/>
      <c r="I1447" s="183"/>
      <c r="J1447" s="24"/>
      <c r="K1447" s="24"/>
      <c r="L1447" s="24"/>
      <c r="M1447" s="24"/>
      <c r="N1447" s="24"/>
      <c r="O1447" s="24"/>
    </row>
    <row r="1448" spans="1:15" s="5" customFormat="1" x14ac:dyDescent="0.25">
      <c r="A1448" s="162" t="s">
        <v>218</v>
      </c>
      <c r="B1448" s="163" t="s">
        <v>219</v>
      </c>
      <c r="C1448" s="164" t="s">
        <v>20</v>
      </c>
      <c r="D1448" s="37"/>
      <c r="E1448" s="40">
        <v>0.48699999999999999</v>
      </c>
      <c r="F1448" s="186"/>
      <c r="G1448" s="40">
        <v>0.48699999999999999</v>
      </c>
      <c r="H1448" s="47"/>
      <c r="I1448" s="183"/>
      <c r="J1448" s="24"/>
      <c r="K1448" s="24"/>
      <c r="L1448" s="24"/>
      <c r="M1448" s="24"/>
      <c r="N1448" s="24"/>
      <c r="O1448" s="24"/>
    </row>
    <row r="1449" spans="1:15" s="5" customFormat="1" x14ac:dyDescent="0.25">
      <c r="A1449" s="162"/>
      <c r="B1449" s="171"/>
      <c r="C1449" s="164" t="s">
        <v>193</v>
      </c>
      <c r="D1449" s="37"/>
      <c r="E1449" s="40">
        <v>1</v>
      </c>
      <c r="F1449" s="186"/>
      <c r="G1449" s="40">
        <v>1</v>
      </c>
      <c r="H1449" s="47"/>
      <c r="I1449" s="183"/>
      <c r="J1449" s="24"/>
      <c r="K1449" s="24"/>
      <c r="L1449" s="24"/>
      <c r="M1449" s="24"/>
    </row>
    <row r="1450" spans="1:15" s="5" customFormat="1" x14ac:dyDescent="0.25">
      <c r="A1450" s="162"/>
      <c r="B1450" s="171"/>
      <c r="C1450" s="164" t="s">
        <v>17</v>
      </c>
      <c r="D1450" s="41"/>
      <c r="E1450" s="40">
        <v>315.91300000000001</v>
      </c>
      <c r="F1450" s="40"/>
      <c r="G1450" s="40">
        <v>315.91300000000001</v>
      </c>
      <c r="H1450" s="47"/>
      <c r="I1450" s="183"/>
      <c r="J1450" s="24"/>
      <c r="K1450" s="24"/>
      <c r="L1450" s="24"/>
      <c r="M1450" s="24"/>
    </row>
    <row r="1451" spans="1:15" s="5" customFormat="1" x14ac:dyDescent="0.25">
      <c r="A1451" s="162" t="s">
        <v>220</v>
      </c>
      <c r="B1451" s="163" t="s">
        <v>221</v>
      </c>
      <c r="C1451" s="164" t="s">
        <v>20</v>
      </c>
      <c r="D1451" s="37"/>
      <c r="E1451" s="40">
        <v>0.48699999999999999</v>
      </c>
      <c r="F1451" s="186"/>
      <c r="G1451" s="186">
        <v>0.48699999999999999</v>
      </c>
      <c r="H1451" s="184"/>
      <c r="I1451" s="24"/>
      <c r="J1451" s="24"/>
      <c r="K1451" s="24"/>
      <c r="L1451" s="24"/>
      <c r="M1451" s="24"/>
    </row>
    <row r="1452" spans="1:15" s="5" customFormat="1" x14ac:dyDescent="0.25">
      <c r="A1452" s="162"/>
      <c r="B1452" s="171"/>
      <c r="C1452" s="164" t="s">
        <v>193</v>
      </c>
      <c r="D1452" s="37"/>
      <c r="E1452" s="40">
        <v>1</v>
      </c>
      <c r="F1452" s="186"/>
      <c r="G1452" s="186">
        <v>1</v>
      </c>
      <c r="H1452" s="47"/>
      <c r="I1452" s="183"/>
      <c r="J1452" s="24"/>
      <c r="K1452" s="24"/>
      <c r="L1452" s="24"/>
      <c r="M1452" s="24"/>
    </row>
    <row r="1453" spans="1:15" s="5" customFormat="1" x14ac:dyDescent="0.25">
      <c r="A1453" s="162"/>
      <c r="B1453" s="171"/>
      <c r="C1453" s="164" t="s">
        <v>17</v>
      </c>
      <c r="D1453" s="41"/>
      <c r="E1453" s="40">
        <v>315.91300000000001</v>
      </c>
      <c r="F1453" s="40"/>
      <c r="G1453" s="40">
        <v>315.91300000000001</v>
      </c>
      <c r="H1453" s="184"/>
      <c r="I1453" s="183"/>
      <c r="J1453" s="24"/>
      <c r="K1453" s="24"/>
      <c r="L1453" s="24"/>
      <c r="M1453" s="24"/>
    </row>
    <row r="1454" spans="1:15" s="5" customFormat="1" x14ac:dyDescent="0.25">
      <c r="A1454" s="162" t="s">
        <v>222</v>
      </c>
      <c r="B1454" s="163" t="s">
        <v>223</v>
      </c>
      <c r="C1454" s="164" t="s">
        <v>20</v>
      </c>
      <c r="D1454" s="37"/>
      <c r="E1454" s="40">
        <v>1.2669999999999999</v>
      </c>
      <c r="F1454" s="40"/>
      <c r="G1454" s="40">
        <v>1.2669999999999999</v>
      </c>
      <c r="H1454" s="47"/>
      <c r="I1454" s="183"/>
      <c r="J1454" s="24"/>
      <c r="K1454" s="24"/>
      <c r="L1454" s="24"/>
      <c r="M1454" s="24"/>
    </row>
    <row r="1455" spans="1:15" s="5" customFormat="1" x14ac:dyDescent="0.25">
      <c r="A1455" s="162"/>
      <c r="B1455" s="171"/>
      <c r="C1455" s="164" t="s">
        <v>193</v>
      </c>
      <c r="D1455" s="37"/>
      <c r="E1455" s="40">
        <v>1</v>
      </c>
      <c r="F1455" s="40"/>
      <c r="G1455" s="40">
        <v>1</v>
      </c>
      <c r="H1455" s="47"/>
      <c r="I1455" s="183"/>
      <c r="J1455" s="24"/>
      <c r="K1455" s="24"/>
      <c r="L1455" s="24"/>
      <c r="M1455" s="24"/>
    </row>
    <row r="1456" spans="1:15" s="5" customFormat="1" x14ac:dyDescent="0.25">
      <c r="A1456" s="162"/>
      <c r="B1456" s="171"/>
      <c r="C1456" s="164" t="s">
        <v>17</v>
      </c>
      <c r="D1456" s="41"/>
      <c r="E1456" s="187">
        <v>357.09100000000001</v>
      </c>
      <c r="F1456" s="40"/>
      <c r="G1456" s="40">
        <v>357.09100000000001</v>
      </c>
      <c r="H1456" s="47"/>
      <c r="I1456" s="183"/>
      <c r="J1456" s="24"/>
      <c r="K1456" s="24"/>
      <c r="L1456" s="24"/>
      <c r="M1456" s="24"/>
    </row>
    <row r="1457" spans="1:13" s="5" customFormat="1" x14ac:dyDescent="0.25">
      <c r="A1457" s="162" t="s">
        <v>224</v>
      </c>
      <c r="B1457" s="163" t="s">
        <v>225</v>
      </c>
      <c r="C1457" s="164" t="s">
        <v>20</v>
      </c>
      <c r="D1457" s="37"/>
      <c r="E1457" s="187">
        <v>1.2669999999999999</v>
      </c>
      <c r="F1457" s="40"/>
      <c r="G1457" s="40">
        <v>1.2669999999999999</v>
      </c>
      <c r="H1457" s="47"/>
      <c r="I1457" s="183"/>
      <c r="J1457" s="24"/>
      <c r="K1457" s="24"/>
      <c r="L1457" s="24"/>
      <c r="M1457" s="24"/>
    </row>
    <row r="1458" spans="1:13" s="5" customFormat="1" x14ac:dyDescent="0.25">
      <c r="A1458" s="162"/>
      <c r="B1458" s="171"/>
      <c r="C1458" s="164" t="s">
        <v>193</v>
      </c>
      <c r="D1458" s="37"/>
      <c r="E1458" s="187">
        <v>1</v>
      </c>
      <c r="F1458" s="40"/>
      <c r="G1458" s="40">
        <v>1</v>
      </c>
      <c r="H1458" s="47"/>
      <c r="I1458" s="183"/>
      <c r="J1458" s="24"/>
    </row>
    <row r="1459" spans="1:13" s="5" customFormat="1" x14ac:dyDescent="0.25">
      <c r="A1459" s="162"/>
      <c r="B1459" s="171"/>
      <c r="C1459" s="164" t="s">
        <v>17</v>
      </c>
      <c r="D1459" s="41"/>
      <c r="E1459" s="187">
        <v>356.39499999999998</v>
      </c>
      <c r="F1459" s="40"/>
      <c r="G1459" s="40">
        <v>356.39499999999998</v>
      </c>
      <c r="H1459" s="47"/>
      <c r="I1459" s="183"/>
    </row>
    <row r="1460" spans="1:13" s="5" customFormat="1" x14ac:dyDescent="0.25">
      <c r="A1460" s="162" t="s">
        <v>226</v>
      </c>
      <c r="B1460" s="163" t="s">
        <v>227</v>
      </c>
      <c r="C1460" s="164" t="s">
        <v>20</v>
      </c>
      <c r="D1460" s="37"/>
      <c r="E1460" s="187">
        <v>0.56999999999999995</v>
      </c>
      <c r="F1460" s="40"/>
      <c r="G1460" s="186">
        <v>0.56999999999999995</v>
      </c>
      <c r="H1460" s="47"/>
      <c r="I1460" s="24"/>
    </row>
    <row r="1461" spans="1:13" s="5" customFormat="1" x14ac:dyDescent="0.25">
      <c r="A1461" s="162"/>
      <c r="B1461" s="171"/>
      <c r="C1461" s="164" t="s">
        <v>193</v>
      </c>
      <c r="D1461" s="37"/>
      <c r="E1461" s="187">
        <v>1</v>
      </c>
      <c r="F1461" s="40"/>
      <c r="G1461" s="186">
        <v>1</v>
      </c>
      <c r="H1461" s="47"/>
      <c r="I1461" s="24"/>
    </row>
    <row r="1462" spans="1:13" s="5" customFormat="1" x14ac:dyDescent="0.25">
      <c r="A1462" s="162"/>
      <c r="B1462" s="171"/>
      <c r="C1462" s="164" t="s">
        <v>17</v>
      </c>
      <c r="D1462" s="41"/>
      <c r="E1462" s="187">
        <v>223.822</v>
      </c>
      <c r="F1462" s="40"/>
      <c r="G1462" s="40">
        <v>223.822</v>
      </c>
      <c r="H1462" s="47"/>
      <c r="I1462" s="183"/>
    </row>
    <row r="1463" spans="1:13" s="5" customFormat="1" x14ac:dyDescent="0.25">
      <c r="A1463" s="162" t="s">
        <v>228</v>
      </c>
      <c r="B1463" s="163" t="s">
        <v>229</v>
      </c>
      <c r="C1463" s="164" t="s">
        <v>20</v>
      </c>
      <c r="D1463" s="37"/>
      <c r="E1463" s="187">
        <v>0.318</v>
      </c>
      <c r="F1463" s="40"/>
      <c r="G1463" s="186">
        <v>0.318</v>
      </c>
      <c r="H1463" s="47"/>
    </row>
    <row r="1464" spans="1:13" s="5" customFormat="1" x14ac:dyDescent="0.25">
      <c r="A1464" s="162"/>
      <c r="B1464" s="171"/>
      <c r="C1464" s="164" t="s">
        <v>193</v>
      </c>
      <c r="D1464" s="37"/>
      <c r="E1464" s="187">
        <v>1</v>
      </c>
      <c r="F1464" s="40"/>
      <c r="G1464" s="186">
        <v>1</v>
      </c>
      <c r="H1464" s="47"/>
    </row>
    <row r="1465" spans="1:13" s="5" customFormat="1" x14ac:dyDescent="0.25">
      <c r="A1465" s="162"/>
      <c r="B1465" s="171"/>
      <c r="C1465" s="164" t="s">
        <v>17</v>
      </c>
      <c r="D1465" s="41"/>
      <c r="E1465" s="187">
        <v>176.423</v>
      </c>
      <c r="F1465" s="40"/>
      <c r="G1465" s="40">
        <v>176.423</v>
      </c>
      <c r="H1465" s="47"/>
    </row>
    <row r="1466" spans="1:13" s="5" customFormat="1" x14ac:dyDescent="0.25">
      <c r="A1466" s="162" t="s">
        <v>230</v>
      </c>
      <c r="B1466" s="163" t="s">
        <v>231</v>
      </c>
      <c r="C1466" s="164" t="s">
        <v>20</v>
      </c>
      <c r="D1466" s="37"/>
      <c r="E1466" s="187">
        <v>1.2310000000000001</v>
      </c>
      <c r="F1466" s="40"/>
      <c r="G1466" s="186">
        <v>1.2310000000000001</v>
      </c>
      <c r="H1466" s="47"/>
    </row>
    <row r="1467" spans="1:13" s="5" customFormat="1" x14ac:dyDescent="0.25">
      <c r="A1467" s="162"/>
      <c r="B1467" s="171"/>
      <c r="C1467" s="164" t="s">
        <v>193</v>
      </c>
      <c r="D1467" s="37"/>
      <c r="E1467" s="187">
        <v>1</v>
      </c>
      <c r="F1467" s="40"/>
      <c r="G1467" s="186">
        <v>1</v>
      </c>
      <c r="H1467" s="47"/>
    </row>
    <row r="1468" spans="1:13" s="5" customFormat="1" x14ac:dyDescent="0.25">
      <c r="A1468" s="162"/>
      <c r="B1468" s="171"/>
      <c r="C1468" s="164" t="s">
        <v>17</v>
      </c>
      <c r="D1468" s="41"/>
      <c r="E1468" s="187">
        <v>329.00200000000001</v>
      </c>
      <c r="F1468" s="40"/>
      <c r="G1468" s="40">
        <v>329.00200000000001</v>
      </c>
      <c r="H1468" s="47"/>
    </row>
    <row r="1469" spans="1:13" s="5" customFormat="1" x14ac:dyDescent="0.25">
      <c r="A1469" s="162" t="s">
        <v>232</v>
      </c>
      <c r="B1469" s="163" t="s">
        <v>233</v>
      </c>
      <c r="C1469" s="164" t="s">
        <v>20</v>
      </c>
      <c r="D1469" s="37"/>
      <c r="E1469" s="187">
        <v>0.318</v>
      </c>
      <c r="F1469" s="40"/>
      <c r="G1469" s="186">
        <v>0.318</v>
      </c>
      <c r="H1469" s="47"/>
      <c r="I1469" s="188"/>
    </row>
    <row r="1470" spans="1:13" s="5" customFormat="1" x14ac:dyDescent="0.25">
      <c r="A1470" s="162"/>
      <c r="B1470" s="171"/>
      <c r="C1470" s="164" t="s">
        <v>193</v>
      </c>
      <c r="D1470" s="37"/>
      <c r="E1470" s="187">
        <v>1</v>
      </c>
      <c r="F1470" s="40"/>
      <c r="G1470" s="186">
        <v>1</v>
      </c>
      <c r="H1470" s="47"/>
      <c r="I1470" s="188"/>
    </row>
    <row r="1471" spans="1:13" s="5" customFormat="1" x14ac:dyDescent="0.25">
      <c r="A1471" s="162"/>
      <c r="B1471" s="171"/>
      <c r="C1471" s="164" t="s">
        <v>17</v>
      </c>
      <c r="D1471" s="41"/>
      <c r="E1471" s="187">
        <v>176.66499999999999</v>
      </c>
      <c r="F1471" s="40"/>
      <c r="G1471" s="40">
        <v>176.66499999999999</v>
      </c>
      <c r="H1471" s="47"/>
      <c r="I1471" s="188"/>
    </row>
    <row r="1472" spans="1:13" s="5" customFormat="1" x14ac:dyDescent="0.25">
      <c r="A1472" s="162" t="s">
        <v>234</v>
      </c>
      <c r="B1472" s="163" t="s">
        <v>235</v>
      </c>
      <c r="C1472" s="164" t="s">
        <v>20</v>
      </c>
      <c r="D1472" s="37"/>
      <c r="E1472" s="187">
        <v>0.318</v>
      </c>
      <c r="F1472" s="40"/>
      <c r="G1472" s="186">
        <v>0.318</v>
      </c>
      <c r="H1472" s="47"/>
    </row>
    <row r="1473" spans="1:8" s="5" customFormat="1" x14ac:dyDescent="0.25">
      <c r="A1473" s="162"/>
      <c r="B1473" s="171"/>
      <c r="C1473" s="164" t="s">
        <v>193</v>
      </c>
      <c r="D1473" s="37"/>
      <c r="E1473" s="187">
        <v>1</v>
      </c>
      <c r="F1473" s="40"/>
      <c r="G1473" s="186">
        <v>1</v>
      </c>
      <c r="H1473" s="47"/>
    </row>
    <row r="1474" spans="1:8" s="5" customFormat="1" x14ac:dyDescent="0.25">
      <c r="A1474" s="162"/>
      <c r="B1474" s="171"/>
      <c r="C1474" s="164" t="s">
        <v>17</v>
      </c>
      <c r="D1474" s="41"/>
      <c r="E1474" s="187">
        <v>181.35499999999999</v>
      </c>
      <c r="F1474" s="40"/>
      <c r="G1474" s="40">
        <v>181.35499999999999</v>
      </c>
      <c r="H1474" s="47"/>
    </row>
    <row r="1475" spans="1:8" s="5" customFormat="1" x14ac:dyDescent="0.25">
      <c r="A1475" s="162" t="s">
        <v>236</v>
      </c>
      <c r="B1475" s="163" t="s">
        <v>237</v>
      </c>
      <c r="C1475" s="164" t="s">
        <v>20</v>
      </c>
      <c r="D1475" s="37"/>
      <c r="E1475" s="187">
        <v>0.309</v>
      </c>
      <c r="F1475" s="40"/>
      <c r="G1475" s="186">
        <v>0.309</v>
      </c>
      <c r="H1475" s="47"/>
    </row>
    <row r="1476" spans="1:8" s="5" customFormat="1" x14ac:dyDescent="0.25">
      <c r="A1476" s="162"/>
      <c r="B1476" s="171"/>
      <c r="C1476" s="164" t="s">
        <v>193</v>
      </c>
      <c r="D1476" s="37"/>
      <c r="E1476" s="187">
        <v>1</v>
      </c>
      <c r="F1476" s="40"/>
      <c r="G1476" s="186">
        <v>1</v>
      </c>
      <c r="H1476" s="47"/>
    </row>
    <row r="1477" spans="1:8" s="5" customFormat="1" x14ac:dyDescent="0.25">
      <c r="A1477" s="162"/>
      <c r="B1477" s="171"/>
      <c r="C1477" s="164" t="s">
        <v>17</v>
      </c>
      <c r="D1477" s="41"/>
      <c r="E1477" s="187">
        <v>195.875</v>
      </c>
      <c r="F1477" s="40"/>
      <c r="G1477" s="40">
        <v>195.875</v>
      </c>
      <c r="H1477" s="47"/>
    </row>
    <row r="1478" spans="1:8" s="5" customFormat="1" x14ac:dyDescent="0.25">
      <c r="A1478" s="162" t="s">
        <v>238</v>
      </c>
      <c r="B1478" s="163" t="s">
        <v>239</v>
      </c>
      <c r="C1478" s="164" t="s">
        <v>20</v>
      </c>
      <c r="D1478" s="37"/>
      <c r="E1478" s="187">
        <v>0.309</v>
      </c>
      <c r="F1478" s="40"/>
      <c r="G1478" s="186">
        <v>0.309</v>
      </c>
      <c r="H1478" s="47"/>
    </row>
    <row r="1479" spans="1:8" s="5" customFormat="1" x14ac:dyDescent="0.25">
      <c r="A1479" s="162"/>
      <c r="B1479" s="171"/>
      <c r="C1479" s="164" t="s">
        <v>193</v>
      </c>
      <c r="D1479" s="37"/>
      <c r="E1479" s="187">
        <v>1</v>
      </c>
      <c r="F1479" s="40"/>
      <c r="G1479" s="186">
        <v>1</v>
      </c>
      <c r="H1479" s="47"/>
    </row>
    <row r="1480" spans="1:8" s="5" customFormat="1" x14ac:dyDescent="0.25">
      <c r="A1480" s="162"/>
      <c r="B1480" s="171"/>
      <c r="C1480" s="164" t="s">
        <v>17</v>
      </c>
      <c r="D1480" s="41"/>
      <c r="E1480" s="187">
        <v>195.875</v>
      </c>
      <c r="F1480" s="40"/>
      <c r="G1480" s="40">
        <v>195.875</v>
      </c>
      <c r="H1480" s="47"/>
    </row>
    <row r="1481" spans="1:8" s="5" customFormat="1" x14ac:dyDescent="0.25">
      <c r="A1481" s="162" t="s">
        <v>240</v>
      </c>
      <c r="B1481" s="163" t="s">
        <v>241</v>
      </c>
      <c r="C1481" s="164" t="s">
        <v>20</v>
      </c>
      <c r="D1481" s="37"/>
      <c r="E1481" s="187">
        <v>0.31900000000000001</v>
      </c>
      <c r="F1481" s="40"/>
      <c r="G1481" s="186">
        <v>0.31900000000000001</v>
      </c>
      <c r="H1481" s="47"/>
    </row>
    <row r="1482" spans="1:8" s="5" customFormat="1" x14ac:dyDescent="0.25">
      <c r="A1482" s="162"/>
      <c r="B1482" s="171"/>
      <c r="C1482" s="164" t="s">
        <v>193</v>
      </c>
      <c r="D1482" s="37"/>
      <c r="E1482" s="187">
        <v>1</v>
      </c>
      <c r="F1482" s="40"/>
      <c r="G1482" s="186">
        <v>1</v>
      </c>
      <c r="H1482" s="47"/>
    </row>
    <row r="1483" spans="1:8" s="5" customFormat="1" x14ac:dyDescent="0.25">
      <c r="A1483" s="162"/>
      <c r="B1483" s="171"/>
      <c r="C1483" s="164" t="s">
        <v>17</v>
      </c>
      <c r="D1483" s="41"/>
      <c r="E1483" s="187">
        <v>176.78899999999999</v>
      </c>
      <c r="F1483" s="40"/>
      <c r="G1483" s="40">
        <v>176.78899999999999</v>
      </c>
      <c r="H1483" s="47"/>
    </row>
    <row r="1484" spans="1:8" s="5" customFormat="1" x14ac:dyDescent="0.25">
      <c r="A1484" s="162" t="s">
        <v>242</v>
      </c>
      <c r="B1484" s="163" t="s">
        <v>243</v>
      </c>
      <c r="C1484" s="164" t="s">
        <v>20</v>
      </c>
      <c r="D1484" s="37"/>
      <c r="E1484" s="187">
        <v>0.61499999999999999</v>
      </c>
      <c r="F1484" s="40"/>
      <c r="G1484" s="186">
        <v>0.61499999999999999</v>
      </c>
      <c r="H1484" s="47"/>
    </row>
    <row r="1485" spans="1:8" s="5" customFormat="1" x14ac:dyDescent="0.25">
      <c r="A1485" s="162"/>
      <c r="B1485" s="171"/>
      <c r="C1485" s="164" t="s">
        <v>193</v>
      </c>
      <c r="D1485" s="37"/>
      <c r="E1485" s="187">
        <v>1</v>
      </c>
      <c r="F1485" s="40"/>
      <c r="G1485" s="186">
        <v>1</v>
      </c>
      <c r="H1485" s="47"/>
    </row>
    <row r="1486" spans="1:8" s="5" customFormat="1" x14ac:dyDescent="0.25">
      <c r="A1486" s="162"/>
      <c r="B1486" s="171"/>
      <c r="C1486" s="164" t="s">
        <v>17</v>
      </c>
      <c r="D1486" s="41"/>
      <c r="E1486" s="187">
        <v>136.74700000000001</v>
      </c>
      <c r="F1486" s="40"/>
      <c r="G1486" s="40">
        <v>136.74700000000001</v>
      </c>
      <c r="H1486" s="47"/>
    </row>
    <row r="1487" spans="1:8" s="5" customFormat="1" x14ac:dyDescent="0.25">
      <c r="A1487" s="162" t="s">
        <v>244</v>
      </c>
      <c r="B1487" s="163" t="s">
        <v>245</v>
      </c>
      <c r="C1487" s="164" t="s">
        <v>20</v>
      </c>
      <c r="D1487" s="37"/>
      <c r="E1487" s="40">
        <f t="shared" ref="E1487:E1537" si="22">F1487+G1487</f>
        <v>0.32400000000000001</v>
      </c>
      <c r="F1487" s="40"/>
      <c r="G1487" s="165">
        <v>0.32400000000000001</v>
      </c>
      <c r="H1487" s="47"/>
    </row>
    <row r="1488" spans="1:8" s="5" customFormat="1" x14ac:dyDescent="0.25">
      <c r="A1488" s="162"/>
      <c r="B1488" s="170"/>
      <c r="C1488" s="164" t="s">
        <v>193</v>
      </c>
      <c r="D1488" s="37"/>
      <c r="E1488" s="40">
        <f t="shared" si="22"/>
        <v>1</v>
      </c>
      <c r="F1488" s="40"/>
      <c r="G1488" s="165">
        <v>1</v>
      </c>
      <c r="H1488" s="47"/>
    </row>
    <row r="1489" spans="1:8" s="5" customFormat="1" x14ac:dyDescent="0.25">
      <c r="A1489" s="162"/>
      <c r="B1489" s="174"/>
      <c r="C1489" s="164" t="s">
        <v>17</v>
      </c>
      <c r="D1489" s="41"/>
      <c r="E1489" s="40">
        <f t="shared" si="22"/>
        <v>184.333</v>
      </c>
      <c r="F1489" s="46"/>
      <c r="G1489" s="165">
        <v>184.333</v>
      </c>
      <c r="H1489" s="47"/>
    </row>
    <row r="1490" spans="1:8" s="5" customFormat="1" x14ac:dyDescent="0.25">
      <c r="A1490" s="162" t="s">
        <v>246</v>
      </c>
      <c r="B1490" s="163" t="s">
        <v>247</v>
      </c>
      <c r="C1490" s="164" t="s">
        <v>20</v>
      </c>
      <c r="D1490" s="37"/>
      <c r="E1490" s="40">
        <f t="shared" si="22"/>
        <v>0.311</v>
      </c>
      <c r="F1490" s="40"/>
      <c r="G1490" s="40">
        <v>0.311</v>
      </c>
      <c r="H1490" s="47"/>
    </row>
    <row r="1491" spans="1:8" s="5" customFormat="1" x14ac:dyDescent="0.25">
      <c r="A1491" s="162"/>
      <c r="B1491" s="171"/>
      <c r="C1491" s="164" t="s">
        <v>193</v>
      </c>
      <c r="D1491" s="37"/>
      <c r="E1491" s="40">
        <f t="shared" si="22"/>
        <v>1</v>
      </c>
      <c r="F1491" s="40"/>
      <c r="G1491" s="40">
        <v>1</v>
      </c>
      <c r="H1491" s="47"/>
    </row>
    <row r="1492" spans="1:8" s="5" customFormat="1" x14ac:dyDescent="0.25">
      <c r="A1492" s="162"/>
      <c r="B1492" s="171"/>
      <c r="C1492" s="164" t="s">
        <v>17</v>
      </c>
      <c r="D1492" s="41"/>
      <c r="E1492" s="40">
        <f t="shared" si="22"/>
        <v>195.875</v>
      </c>
      <c r="F1492" s="40"/>
      <c r="G1492" s="40">
        <v>195.875</v>
      </c>
      <c r="H1492" s="47"/>
    </row>
    <row r="1493" spans="1:8" s="5" customFormat="1" x14ac:dyDescent="0.25">
      <c r="A1493" s="162" t="s">
        <v>248</v>
      </c>
      <c r="B1493" s="163" t="s">
        <v>249</v>
      </c>
      <c r="C1493" s="164" t="s">
        <v>20</v>
      </c>
      <c r="D1493" s="37"/>
      <c r="E1493" s="40">
        <f t="shared" si="22"/>
        <v>0.311</v>
      </c>
      <c r="F1493" s="40"/>
      <c r="G1493" s="40">
        <v>0.311</v>
      </c>
      <c r="H1493" s="47"/>
    </row>
    <row r="1494" spans="1:8" s="5" customFormat="1" x14ac:dyDescent="0.25">
      <c r="A1494" s="162"/>
      <c r="B1494" s="171"/>
      <c r="C1494" s="164" t="s">
        <v>193</v>
      </c>
      <c r="D1494" s="37"/>
      <c r="E1494" s="40">
        <f t="shared" si="22"/>
        <v>1</v>
      </c>
      <c r="F1494" s="40"/>
      <c r="G1494" s="40">
        <v>1</v>
      </c>
      <c r="H1494" s="47"/>
    </row>
    <row r="1495" spans="1:8" s="5" customFormat="1" x14ac:dyDescent="0.25">
      <c r="A1495" s="162"/>
      <c r="B1495" s="171"/>
      <c r="C1495" s="164" t="s">
        <v>17</v>
      </c>
      <c r="D1495" s="41"/>
      <c r="E1495" s="40">
        <f t="shared" si="22"/>
        <v>195.875</v>
      </c>
      <c r="F1495" s="40"/>
      <c r="G1495" s="40">
        <v>195.875</v>
      </c>
      <c r="H1495" s="47"/>
    </row>
    <row r="1496" spans="1:8" s="5" customFormat="1" x14ac:dyDescent="0.25">
      <c r="A1496" s="162" t="s">
        <v>250</v>
      </c>
      <c r="B1496" s="163" t="s">
        <v>251</v>
      </c>
      <c r="C1496" s="164" t="s">
        <v>20</v>
      </c>
      <c r="D1496" s="37"/>
      <c r="E1496" s="40">
        <f t="shared" si="22"/>
        <v>0.34499999999999997</v>
      </c>
      <c r="F1496" s="40"/>
      <c r="G1496" s="40">
        <v>0.34499999999999997</v>
      </c>
      <c r="H1496" s="47"/>
    </row>
    <row r="1497" spans="1:8" s="5" customFormat="1" x14ac:dyDescent="0.25">
      <c r="A1497" s="162"/>
      <c r="B1497" s="171"/>
      <c r="C1497" s="164" t="s">
        <v>193</v>
      </c>
      <c r="D1497" s="37"/>
      <c r="E1497" s="40">
        <f t="shared" si="22"/>
        <v>1</v>
      </c>
      <c r="F1497" s="40"/>
      <c r="G1497" s="84">
        <v>1</v>
      </c>
      <c r="H1497" s="47"/>
    </row>
    <row r="1498" spans="1:8" s="5" customFormat="1" x14ac:dyDescent="0.25">
      <c r="A1498" s="162"/>
      <c r="B1498" s="171"/>
      <c r="C1498" s="164" t="s">
        <v>17</v>
      </c>
      <c r="D1498" s="41"/>
      <c r="E1498" s="40">
        <f t="shared" si="22"/>
        <v>161.04499999999999</v>
      </c>
      <c r="F1498" s="40"/>
      <c r="G1498" s="40">
        <v>161.04499999999999</v>
      </c>
      <c r="H1498" s="47"/>
    </row>
    <row r="1499" spans="1:8" s="5" customFormat="1" x14ac:dyDescent="0.25">
      <c r="A1499" s="162" t="s">
        <v>252</v>
      </c>
      <c r="B1499" s="163" t="s">
        <v>253</v>
      </c>
      <c r="C1499" s="164" t="s">
        <v>20</v>
      </c>
      <c r="D1499" s="37"/>
      <c r="E1499" s="40">
        <f t="shared" si="22"/>
        <v>0.46100000000000002</v>
      </c>
      <c r="F1499" s="40"/>
      <c r="G1499" s="40">
        <v>0.46100000000000002</v>
      </c>
      <c r="H1499" s="47"/>
    </row>
    <row r="1500" spans="1:8" s="5" customFormat="1" x14ac:dyDescent="0.25">
      <c r="A1500" s="162"/>
      <c r="B1500" s="163"/>
      <c r="C1500" s="164" t="s">
        <v>193</v>
      </c>
      <c r="D1500" s="37"/>
      <c r="E1500" s="40">
        <f t="shared" si="22"/>
        <v>1</v>
      </c>
      <c r="F1500" s="40"/>
      <c r="G1500" s="40">
        <v>1</v>
      </c>
      <c r="H1500" s="47"/>
    </row>
    <row r="1501" spans="1:8" s="5" customFormat="1" x14ac:dyDescent="0.25">
      <c r="A1501" s="162"/>
      <c r="B1501" s="171"/>
      <c r="C1501" s="164" t="s">
        <v>17</v>
      </c>
      <c r="D1501" s="41"/>
      <c r="E1501" s="40">
        <f t="shared" si="22"/>
        <v>222.43899999999999</v>
      </c>
      <c r="F1501" s="46"/>
      <c r="G1501" s="40">
        <v>222.43899999999999</v>
      </c>
      <c r="H1501" s="47"/>
    </row>
    <row r="1502" spans="1:8" s="5" customFormat="1" x14ac:dyDescent="0.25">
      <c r="A1502" s="162" t="s">
        <v>254</v>
      </c>
      <c r="B1502" s="163" t="s">
        <v>255</v>
      </c>
      <c r="C1502" s="164" t="s">
        <v>20</v>
      </c>
      <c r="D1502" s="182"/>
      <c r="E1502" s="40">
        <f t="shared" si="22"/>
        <v>0.47899999999999998</v>
      </c>
      <c r="F1502" s="40"/>
      <c r="G1502" s="40">
        <v>0.47899999999999998</v>
      </c>
      <c r="H1502" s="47"/>
    </row>
    <row r="1503" spans="1:8" s="5" customFormat="1" x14ac:dyDescent="0.25">
      <c r="A1503" s="162"/>
      <c r="B1503" s="163"/>
      <c r="C1503" s="164" t="s">
        <v>193</v>
      </c>
      <c r="D1503" s="182"/>
      <c r="E1503" s="40">
        <f t="shared" si="22"/>
        <v>1</v>
      </c>
      <c r="F1503" s="40"/>
      <c r="G1503" s="40">
        <v>1</v>
      </c>
      <c r="H1503" s="47"/>
    </row>
    <row r="1504" spans="1:8" s="5" customFormat="1" x14ac:dyDescent="0.25">
      <c r="A1504" s="162"/>
      <c r="B1504" s="171"/>
      <c r="C1504" s="164" t="s">
        <v>17</v>
      </c>
      <c r="D1504" s="41"/>
      <c r="E1504" s="40">
        <f t="shared" si="22"/>
        <v>232.251</v>
      </c>
      <c r="F1504" s="40"/>
      <c r="G1504" s="40">
        <v>232.251</v>
      </c>
      <c r="H1504" s="47"/>
    </row>
    <row r="1505" spans="1:8" s="5" customFormat="1" x14ac:dyDescent="0.25">
      <c r="A1505" s="162" t="s">
        <v>256</v>
      </c>
      <c r="B1505" s="163" t="s">
        <v>257</v>
      </c>
      <c r="C1505" s="164" t="s">
        <v>20</v>
      </c>
      <c r="D1505" s="37"/>
      <c r="E1505" s="40">
        <f t="shared" si="22"/>
        <v>0.47899999999999998</v>
      </c>
      <c r="F1505" s="40"/>
      <c r="G1505" s="40">
        <v>0.47899999999999998</v>
      </c>
      <c r="H1505" s="47"/>
    </row>
    <row r="1506" spans="1:8" s="5" customFormat="1" x14ac:dyDescent="0.25">
      <c r="A1506" s="162"/>
      <c r="B1506" s="163"/>
      <c r="C1506" s="164" t="s">
        <v>193</v>
      </c>
      <c r="D1506" s="37"/>
      <c r="E1506" s="40">
        <f t="shared" si="22"/>
        <v>1</v>
      </c>
      <c r="F1506" s="40"/>
      <c r="G1506" s="40">
        <v>1</v>
      </c>
      <c r="H1506" s="47"/>
    </row>
    <row r="1507" spans="1:8" s="5" customFormat="1" x14ac:dyDescent="0.25">
      <c r="A1507" s="162"/>
      <c r="B1507" s="171"/>
      <c r="C1507" s="164" t="s">
        <v>17</v>
      </c>
      <c r="D1507" s="41"/>
      <c r="E1507" s="40">
        <f t="shared" si="22"/>
        <v>234.018</v>
      </c>
      <c r="F1507" s="40"/>
      <c r="G1507" s="40">
        <v>234.018</v>
      </c>
      <c r="H1507" s="47"/>
    </row>
    <row r="1508" spans="1:8" s="5" customFormat="1" x14ac:dyDescent="0.25">
      <c r="A1508" s="162" t="s">
        <v>258</v>
      </c>
      <c r="B1508" s="163" t="s">
        <v>259</v>
      </c>
      <c r="C1508" s="164" t="s">
        <v>20</v>
      </c>
      <c r="D1508" s="37"/>
      <c r="E1508" s="40">
        <f t="shared" si="22"/>
        <v>0.31900000000000001</v>
      </c>
      <c r="F1508" s="40"/>
      <c r="G1508" s="40">
        <v>0.31900000000000001</v>
      </c>
      <c r="H1508" s="47"/>
    </row>
    <row r="1509" spans="1:8" s="5" customFormat="1" x14ac:dyDescent="0.25">
      <c r="A1509" s="162"/>
      <c r="B1509" s="171"/>
      <c r="C1509" s="164" t="s">
        <v>193</v>
      </c>
      <c r="D1509" s="37"/>
      <c r="E1509" s="40">
        <f t="shared" si="22"/>
        <v>1</v>
      </c>
      <c r="F1509" s="40"/>
      <c r="G1509" s="40">
        <v>1</v>
      </c>
      <c r="H1509" s="47"/>
    </row>
    <row r="1510" spans="1:8" s="5" customFormat="1" x14ac:dyDescent="0.25">
      <c r="A1510" s="162"/>
      <c r="B1510" s="171"/>
      <c r="C1510" s="164" t="s">
        <v>17</v>
      </c>
      <c r="D1510" s="41"/>
      <c r="E1510" s="40">
        <f t="shared" si="22"/>
        <v>175.18199999999999</v>
      </c>
      <c r="F1510" s="40"/>
      <c r="G1510" s="40">
        <v>175.18199999999999</v>
      </c>
      <c r="H1510" s="47"/>
    </row>
    <row r="1511" spans="1:8" s="5" customFormat="1" x14ac:dyDescent="0.25">
      <c r="A1511" s="162" t="s">
        <v>260</v>
      </c>
      <c r="B1511" s="163" t="s">
        <v>261</v>
      </c>
      <c r="C1511" s="164" t="s">
        <v>20</v>
      </c>
      <c r="D1511" s="37"/>
      <c r="E1511" s="40">
        <f t="shared" si="22"/>
        <v>0.318</v>
      </c>
      <c r="F1511" s="40"/>
      <c r="G1511" s="40">
        <v>0.318</v>
      </c>
      <c r="H1511" s="47"/>
    </row>
    <row r="1512" spans="1:8" s="5" customFormat="1" x14ac:dyDescent="0.25">
      <c r="A1512" s="162"/>
      <c r="B1512" s="171"/>
      <c r="C1512" s="164" t="s">
        <v>193</v>
      </c>
      <c r="D1512" s="37"/>
      <c r="E1512" s="40">
        <f t="shared" si="22"/>
        <v>1</v>
      </c>
      <c r="F1512" s="40"/>
      <c r="G1512" s="40">
        <v>1</v>
      </c>
      <c r="H1512" s="47"/>
    </row>
    <row r="1513" spans="1:8" s="5" customFormat="1" x14ac:dyDescent="0.25">
      <c r="A1513" s="162"/>
      <c r="B1513" s="171"/>
      <c r="C1513" s="164" t="s">
        <v>17</v>
      </c>
      <c r="D1513" s="41"/>
      <c r="E1513" s="40">
        <f t="shared" si="22"/>
        <v>168.44</v>
      </c>
      <c r="F1513" s="40"/>
      <c r="G1513" s="40">
        <v>168.44</v>
      </c>
      <c r="H1513" s="47"/>
    </row>
    <row r="1514" spans="1:8" s="5" customFormat="1" x14ac:dyDescent="0.25">
      <c r="A1514" s="162" t="s">
        <v>262</v>
      </c>
      <c r="B1514" s="163" t="s">
        <v>263</v>
      </c>
      <c r="C1514" s="164" t="s">
        <v>20</v>
      </c>
      <c r="D1514" s="37"/>
      <c r="E1514" s="40">
        <f t="shared" si="22"/>
        <v>0.318</v>
      </c>
      <c r="F1514" s="40"/>
      <c r="G1514" s="40">
        <v>0.318</v>
      </c>
      <c r="H1514" s="47"/>
    </row>
    <row r="1515" spans="1:8" s="5" customFormat="1" x14ac:dyDescent="0.25">
      <c r="A1515" s="162"/>
      <c r="B1515" s="171"/>
      <c r="C1515" s="164" t="s">
        <v>193</v>
      </c>
      <c r="D1515" s="37"/>
      <c r="E1515" s="40">
        <f t="shared" si="22"/>
        <v>1</v>
      </c>
      <c r="F1515" s="40"/>
      <c r="G1515" s="40">
        <v>1</v>
      </c>
      <c r="H1515" s="47"/>
    </row>
    <row r="1516" spans="1:8" s="5" customFormat="1" x14ac:dyDescent="0.25">
      <c r="A1516" s="162"/>
      <c r="B1516" s="171"/>
      <c r="C1516" s="164" t="s">
        <v>17</v>
      </c>
      <c r="D1516" s="41"/>
      <c r="E1516" s="40">
        <f t="shared" si="22"/>
        <v>173.90700000000001</v>
      </c>
      <c r="F1516" s="40"/>
      <c r="G1516" s="40">
        <v>173.90700000000001</v>
      </c>
      <c r="H1516" s="47"/>
    </row>
    <row r="1517" spans="1:8" s="5" customFormat="1" x14ac:dyDescent="0.25">
      <c r="A1517" s="162" t="s">
        <v>264</v>
      </c>
      <c r="B1517" s="163" t="s">
        <v>265</v>
      </c>
      <c r="C1517" s="164" t="s">
        <v>20</v>
      </c>
      <c r="D1517" s="37"/>
      <c r="E1517" s="40">
        <f t="shared" si="22"/>
        <v>0.318</v>
      </c>
      <c r="F1517" s="186"/>
      <c r="G1517" s="186">
        <v>0.318</v>
      </c>
      <c r="H1517" s="47"/>
    </row>
    <row r="1518" spans="1:8" s="5" customFormat="1" x14ac:dyDescent="0.25">
      <c r="A1518" s="162"/>
      <c r="B1518" s="171"/>
      <c r="C1518" s="164" t="s">
        <v>193</v>
      </c>
      <c r="D1518" s="37"/>
      <c r="E1518" s="40">
        <f t="shared" si="22"/>
        <v>1</v>
      </c>
      <c r="F1518" s="186"/>
      <c r="G1518" s="186">
        <v>1</v>
      </c>
      <c r="H1518" s="47"/>
    </row>
    <row r="1519" spans="1:8" s="5" customFormat="1" x14ac:dyDescent="0.25">
      <c r="A1519" s="162"/>
      <c r="B1519" s="171"/>
      <c r="C1519" s="164" t="s">
        <v>17</v>
      </c>
      <c r="D1519" s="41"/>
      <c r="E1519" s="40">
        <f t="shared" si="22"/>
        <v>173.90700000000001</v>
      </c>
      <c r="F1519" s="40"/>
      <c r="G1519" s="40">
        <v>173.90700000000001</v>
      </c>
      <c r="H1519" s="47"/>
    </row>
    <row r="1520" spans="1:8" s="5" customFormat="1" x14ac:dyDescent="0.25">
      <c r="A1520" s="162" t="s">
        <v>266</v>
      </c>
      <c r="B1520" s="163" t="s">
        <v>267</v>
      </c>
      <c r="C1520" s="164" t="s">
        <v>20</v>
      </c>
      <c r="D1520" s="37"/>
      <c r="E1520" s="40">
        <f t="shared" si="22"/>
        <v>0.58099999999999996</v>
      </c>
      <c r="F1520" s="40"/>
      <c r="G1520" s="186">
        <v>0.58099999999999996</v>
      </c>
      <c r="H1520" s="47"/>
    </row>
    <row r="1521" spans="1:15" s="5" customFormat="1" x14ac:dyDescent="0.25">
      <c r="A1521" s="162"/>
      <c r="B1521" s="171"/>
      <c r="C1521" s="164" t="s">
        <v>193</v>
      </c>
      <c r="D1521" s="37"/>
      <c r="E1521" s="40">
        <f t="shared" si="22"/>
        <v>1</v>
      </c>
      <c r="F1521" s="40"/>
      <c r="G1521" s="186">
        <v>1</v>
      </c>
      <c r="H1521" s="47"/>
    </row>
    <row r="1522" spans="1:15" s="5" customFormat="1" x14ac:dyDescent="0.25">
      <c r="A1522" s="162"/>
      <c r="B1522" s="171"/>
      <c r="C1522" s="164" t="s">
        <v>17</v>
      </c>
      <c r="D1522" s="41"/>
      <c r="E1522" s="40">
        <f t="shared" si="22"/>
        <v>296.49299999999999</v>
      </c>
      <c r="F1522" s="40"/>
      <c r="G1522" s="40">
        <v>296.49299999999999</v>
      </c>
      <c r="H1522" s="47"/>
    </row>
    <row r="1523" spans="1:15" s="5" customFormat="1" x14ac:dyDescent="0.25">
      <c r="A1523" s="162" t="s">
        <v>268</v>
      </c>
      <c r="B1523" s="163" t="s">
        <v>269</v>
      </c>
      <c r="C1523" s="164" t="s">
        <v>20</v>
      </c>
      <c r="D1523" s="37"/>
      <c r="E1523" s="40">
        <f t="shared" si="22"/>
        <v>0.48699999999999999</v>
      </c>
      <c r="F1523" s="186"/>
      <c r="G1523" s="40">
        <v>0.48699999999999999</v>
      </c>
      <c r="H1523" s="47"/>
    </row>
    <row r="1524" spans="1:15" s="5" customFormat="1" x14ac:dyDescent="0.25">
      <c r="A1524" s="162"/>
      <c r="B1524" s="171"/>
      <c r="C1524" s="164" t="s">
        <v>193</v>
      </c>
      <c r="D1524" s="37"/>
      <c r="E1524" s="40">
        <f t="shared" si="22"/>
        <v>1</v>
      </c>
      <c r="F1524" s="186"/>
      <c r="G1524" s="40">
        <v>1</v>
      </c>
      <c r="H1524" s="47"/>
    </row>
    <row r="1525" spans="1:15" s="5" customFormat="1" x14ac:dyDescent="0.25">
      <c r="A1525" s="189"/>
      <c r="B1525" s="190"/>
      <c r="C1525" s="191" t="s">
        <v>17</v>
      </c>
      <c r="D1525" s="192"/>
      <c r="E1525" s="193">
        <f t="shared" si="22"/>
        <v>315.91300000000001</v>
      </c>
      <c r="F1525" s="193"/>
      <c r="G1525" s="193">
        <v>315.91300000000001</v>
      </c>
      <c r="H1525" s="194"/>
    </row>
    <row r="1526" spans="1:15" s="169" customFormat="1" ht="15.75" x14ac:dyDescent="0.25">
      <c r="A1526" s="162" t="s">
        <v>270</v>
      </c>
      <c r="B1526" s="163" t="s">
        <v>271</v>
      </c>
      <c r="C1526" s="164" t="s">
        <v>20</v>
      </c>
      <c r="D1526" s="37"/>
      <c r="E1526" s="40">
        <f t="shared" si="22"/>
        <v>0.31900000000000001</v>
      </c>
      <c r="F1526" s="40"/>
      <c r="G1526" s="165">
        <v>0.31900000000000001</v>
      </c>
      <c r="H1526" s="166"/>
      <c r="I1526" s="167"/>
      <c r="J1526" s="167"/>
      <c r="K1526" s="168"/>
    </row>
    <row r="1527" spans="1:15" s="173" customFormat="1" ht="15.75" x14ac:dyDescent="0.25">
      <c r="A1527" s="162"/>
      <c r="B1527" s="170"/>
      <c r="C1527" s="164" t="s">
        <v>193</v>
      </c>
      <c r="D1527" s="37"/>
      <c r="E1527" s="40">
        <f t="shared" si="22"/>
        <v>1</v>
      </c>
      <c r="F1527" s="40"/>
      <c r="G1527" s="165">
        <v>1</v>
      </c>
      <c r="H1527" s="195"/>
      <c r="I1527" s="167"/>
      <c r="J1527" s="167"/>
      <c r="K1527" s="172"/>
    </row>
    <row r="1528" spans="1:15" s="178" customFormat="1" ht="15.75" x14ac:dyDescent="0.25">
      <c r="A1528" s="162"/>
      <c r="B1528" s="174"/>
      <c r="C1528" s="164" t="s">
        <v>17</v>
      </c>
      <c r="D1528" s="41"/>
      <c r="E1528" s="40">
        <f t="shared" si="22"/>
        <v>179.739</v>
      </c>
      <c r="F1528" s="46"/>
      <c r="G1528" s="165">
        <v>179.739</v>
      </c>
      <c r="H1528" s="175"/>
      <c r="I1528" s="167"/>
      <c r="J1528" s="167"/>
      <c r="K1528" s="176"/>
      <c r="L1528" s="177"/>
      <c r="M1528" s="176"/>
      <c r="N1528" s="176"/>
      <c r="O1528" s="176"/>
    </row>
    <row r="1529" spans="1:15" s="178" customFormat="1" ht="15.75" x14ac:dyDescent="0.25">
      <c r="A1529" s="162" t="s">
        <v>272</v>
      </c>
      <c r="B1529" s="163" t="s">
        <v>273</v>
      </c>
      <c r="C1529" s="164" t="s">
        <v>20</v>
      </c>
      <c r="D1529" s="37"/>
      <c r="E1529" s="40">
        <f t="shared" si="22"/>
        <v>0.314</v>
      </c>
      <c r="F1529" s="40"/>
      <c r="G1529" s="40">
        <v>0.314</v>
      </c>
      <c r="H1529" s="179"/>
      <c r="I1529" s="167"/>
      <c r="J1529" s="176"/>
      <c r="K1529" s="176"/>
      <c r="L1529" s="176"/>
      <c r="M1529" s="176"/>
      <c r="N1529" s="176"/>
      <c r="O1529" s="176"/>
    </row>
    <row r="1530" spans="1:15" s="178" customFormat="1" ht="14.25" customHeight="1" x14ac:dyDescent="0.25">
      <c r="A1530" s="162"/>
      <c r="B1530" s="171"/>
      <c r="C1530" s="164" t="s">
        <v>193</v>
      </c>
      <c r="D1530" s="37"/>
      <c r="E1530" s="40">
        <f t="shared" si="22"/>
        <v>1</v>
      </c>
      <c r="F1530" s="40"/>
      <c r="G1530" s="40">
        <v>1</v>
      </c>
      <c r="H1530" s="179"/>
      <c r="I1530" s="167"/>
      <c r="J1530" s="176"/>
      <c r="K1530" s="176"/>
      <c r="L1530" s="176"/>
      <c r="M1530" s="176"/>
      <c r="N1530" s="176"/>
      <c r="O1530" s="176"/>
    </row>
    <row r="1531" spans="1:15" s="178" customFormat="1" ht="15.75" x14ac:dyDescent="0.25">
      <c r="A1531" s="162"/>
      <c r="B1531" s="171"/>
      <c r="C1531" s="164" t="s">
        <v>17</v>
      </c>
      <c r="D1531" s="41"/>
      <c r="E1531" s="40">
        <f t="shared" si="22"/>
        <v>123.922</v>
      </c>
      <c r="F1531" s="40"/>
      <c r="G1531" s="40">
        <v>123.922</v>
      </c>
      <c r="H1531" s="179"/>
      <c r="I1531" s="167"/>
      <c r="J1531" s="176"/>
      <c r="K1531" s="176"/>
      <c r="L1531" s="176"/>
      <c r="M1531" s="176"/>
      <c r="N1531" s="176"/>
      <c r="O1531" s="176"/>
    </row>
    <row r="1532" spans="1:15" s="180" customFormat="1" ht="15.75" x14ac:dyDescent="0.25">
      <c r="A1532" s="162" t="s">
        <v>274</v>
      </c>
      <c r="B1532" s="163" t="s">
        <v>275</v>
      </c>
      <c r="C1532" s="164" t="s">
        <v>20</v>
      </c>
      <c r="D1532" s="37"/>
      <c r="E1532" s="40">
        <f t="shared" si="22"/>
        <v>0.31900000000000001</v>
      </c>
      <c r="F1532" s="40"/>
      <c r="G1532" s="40">
        <v>0.31900000000000001</v>
      </c>
      <c r="H1532" s="171"/>
      <c r="I1532" s="177"/>
      <c r="J1532" s="176"/>
      <c r="K1532" s="176"/>
      <c r="L1532" s="176"/>
      <c r="M1532" s="176"/>
      <c r="N1532" s="176"/>
      <c r="O1532" s="176"/>
    </row>
    <row r="1533" spans="1:15" s="180" customFormat="1" ht="15.75" x14ac:dyDescent="0.25">
      <c r="A1533" s="162"/>
      <c r="B1533" s="171"/>
      <c r="C1533" s="164" t="s">
        <v>193</v>
      </c>
      <c r="D1533" s="37"/>
      <c r="E1533" s="40">
        <f t="shared" si="22"/>
        <v>1</v>
      </c>
      <c r="F1533" s="40"/>
      <c r="G1533" s="40">
        <v>1</v>
      </c>
      <c r="H1533" s="171"/>
      <c r="I1533" s="177"/>
      <c r="J1533" s="176"/>
      <c r="K1533" s="176"/>
      <c r="L1533" s="176"/>
      <c r="M1533" s="176"/>
      <c r="N1533" s="176"/>
      <c r="O1533" s="176"/>
    </row>
    <row r="1534" spans="1:15" s="180" customFormat="1" ht="15.75" x14ac:dyDescent="0.25">
      <c r="A1534" s="162"/>
      <c r="B1534" s="171"/>
      <c r="C1534" s="164" t="s">
        <v>17</v>
      </c>
      <c r="D1534" s="41"/>
      <c r="E1534" s="40">
        <f t="shared" si="22"/>
        <v>175.18299999999999</v>
      </c>
      <c r="F1534" s="40"/>
      <c r="G1534" s="40">
        <v>175.18299999999999</v>
      </c>
      <c r="H1534" s="171"/>
      <c r="I1534" s="177"/>
      <c r="J1534" s="176"/>
      <c r="K1534" s="176"/>
      <c r="L1534" s="176"/>
      <c r="M1534" s="176"/>
      <c r="N1534" s="176"/>
      <c r="O1534" s="176"/>
    </row>
    <row r="1535" spans="1:15" s="180" customFormat="1" ht="15.75" x14ac:dyDescent="0.25">
      <c r="A1535" s="162" t="s">
        <v>276</v>
      </c>
      <c r="B1535" s="163" t="s">
        <v>277</v>
      </c>
      <c r="C1535" s="164" t="s">
        <v>20</v>
      </c>
      <c r="D1535" s="37"/>
      <c r="E1535" s="40">
        <f t="shared" si="22"/>
        <v>0.318</v>
      </c>
      <c r="F1535" s="40"/>
      <c r="G1535" s="40">
        <v>0.318</v>
      </c>
      <c r="H1535" s="171"/>
      <c r="I1535" s="177"/>
      <c r="J1535" s="177"/>
      <c r="K1535" s="176"/>
      <c r="L1535" s="176"/>
      <c r="M1535" s="177"/>
      <c r="N1535" s="176"/>
      <c r="O1535" s="176"/>
    </row>
    <row r="1536" spans="1:15" s="180" customFormat="1" ht="15.75" x14ac:dyDescent="0.25">
      <c r="A1536" s="162"/>
      <c r="B1536" s="171"/>
      <c r="C1536" s="164" t="s">
        <v>193</v>
      </c>
      <c r="D1536" s="37"/>
      <c r="E1536" s="40">
        <f t="shared" si="22"/>
        <v>1</v>
      </c>
      <c r="F1536" s="40"/>
      <c r="G1536" s="84">
        <v>1</v>
      </c>
      <c r="H1536" s="171"/>
      <c r="I1536" s="177"/>
      <c r="J1536" s="177"/>
      <c r="K1536" s="176"/>
      <c r="L1536" s="176"/>
      <c r="M1536" s="176"/>
      <c r="N1536" s="176"/>
      <c r="O1536" s="176"/>
    </row>
    <row r="1537" spans="1:15" s="180" customFormat="1" ht="15.75" x14ac:dyDescent="0.25">
      <c r="A1537" s="162"/>
      <c r="B1537" s="171"/>
      <c r="C1537" s="164" t="s">
        <v>17</v>
      </c>
      <c r="D1537" s="41"/>
      <c r="E1537" s="40">
        <f t="shared" si="22"/>
        <v>168.44</v>
      </c>
      <c r="F1537" s="40"/>
      <c r="G1537" s="40">
        <v>168.44</v>
      </c>
      <c r="H1537" s="171"/>
      <c r="I1537" s="177"/>
      <c r="J1537" s="177"/>
      <c r="K1537" s="176"/>
      <c r="L1537" s="176"/>
      <c r="M1537" s="176"/>
      <c r="N1537" s="176"/>
      <c r="O1537" s="176"/>
    </row>
    <row r="1538" spans="1:15" s="178" customFormat="1" ht="15.75" x14ac:dyDescent="0.25">
      <c r="A1538" s="162" t="s">
        <v>278</v>
      </c>
      <c r="B1538" s="163" t="s">
        <v>279</v>
      </c>
      <c r="C1538" s="164" t="s">
        <v>20</v>
      </c>
      <c r="D1538" s="37"/>
      <c r="E1538" s="40">
        <v>0.34499999999999997</v>
      </c>
      <c r="F1538" s="40"/>
      <c r="G1538" s="40">
        <v>0.34499999999999997</v>
      </c>
      <c r="H1538" s="179"/>
      <c r="I1538" s="177"/>
      <c r="J1538" s="176"/>
      <c r="K1538" s="176"/>
      <c r="L1538" s="177"/>
      <c r="M1538" s="176"/>
      <c r="N1538" s="176"/>
      <c r="O1538" s="176"/>
    </row>
    <row r="1539" spans="1:15" s="178" customFormat="1" ht="15.75" x14ac:dyDescent="0.25">
      <c r="A1539" s="162"/>
      <c r="B1539" s="163"/>
      <c r="C1539" s="164" t="s">
        <v>193</v>
      </c>
      <c r="D1539" s="37"/>
      <c r="E1539" s="40">
        <v>1</v>
      </c>
      <c r="F1539" s="40"/>
      <c r="G1539" s="40">
        <v>1</v>
      </c>
      <c r="H1539" s="179"/>
      <c r="I1539" s="177"/>
      <c r="J1539" s="176"/>
      <c r="K1539" s="176"/>
      <c r="L1539" s="176"/>
      <c r="M1539" s="176"/>
      <c r="N1539" s="176"/>
      <c r="O1539" s="176"/>
    </row>
    <row r="1540" spans="1:15" s="173" customFormat="1" ht="15.75" x14ac:dyDescent="0.25">
      <c r="A1540" s="162"/>
      <c r="B1540" s="171"/>
      <c r="C1540" s="164" t="s">
        <v>17</v>
      </c>
      <c r="D1540" s="41"/>
      <c r="E1540" s="40">
        <v>161.04499999999999</v>
      </c>
      <c r="F1540" s="46"/>
      <c r="G1540" s="40">
        <v>161.04499999999999</v>
      </c>
      <c r="H1540" s="196"/>
      <c r="I1540" s="177"/>
      <c r="J1540" s="172"/>
      <c r="K1540" s="172"/>
      <c r="L1540" s="172"/>
      <c r="M1540" s="172"/>
      <c r="N1540" s="172"/>
      <c r="O1540" s="172"/>
    </row>
    <row r="1541" spans="1:15" s="173" customFormat="1" ht="15.75" x14ac:dyDescent="0.25">
      <c r="A1541" s="162" t="s">
        <v>280</v>
      </c>
      <c r="B1541" s="163" t="s">
        <v>281</v>
      </c>
      <c r="C1541" s="164" t="s">
        <v>20</v>
      </c>
      <c r="D1541" s="182"/>
      <c r="E1541" s="40">
        <v>0.38700000000000001</v>
      </c>
      <c r="F1541" s="40"/>
      <c r="G1541" s="40">
        <v>0.38700000000000001</v>
      </c>
      <c r="H1541" s="196"/>
      <c r="I1541" s="177"/>
      <c r="J1541" s="177"/>
      <c r="K1541" s="172"/>
      <c r="L1541" s="172"/>
      <c r="M1541" s="172"/>
      <c r="N1541" s="172"/>
      <c r="O1541" s="172"/>
    </row>
    <row r="1542" spans="1:15" s="178" customFormat="1" ht="15.75" x14ac:dyDescent="0.25">
      <c r="A1542" s="162"/>
      <c r="B1542" s="163"/>
      <c r="C1542" s="164" t="s">
        <v>193</v>
      </c>
      <c r="D1542" s="182"/>
      <c r="E1542" s="40">
        <v>1</v>
      </c>
      <c r="F1542" s="40"/>
      <c r="G1542" s="40">
        <v>1</v>
      </c>
      <c r="H1542" s="196"/>
      <c r="I1542" s="177"/>
      <c r="J1542" s="177"/>
      <c r="K1542" s="176"/>
      <c r="L1542" s="176"/>
      <c r="M1542" s="176"/>
      <c r="N1542" s="176"/>
      <c r="O1542" s="176"/>
    </row>
    <row r="1543" spans="1:15" s="178" customFormat="1" ht="15.75" x14ac:dyDescent="0.25">
      <c r="A1543" s="162"/>
      <c r="B1543" s="171"/>
      <c r="C1543" s="164" t="s">
        <v>17</v>
      </c>
      <c r="D1543" s="41"/>
      <c r="E1543" s="40">
        <v>195.56800000000001</v>
      </c>
      <c r="F1543" s="40"/>
      <c r="G1543" s="40">
        <v>195.56800000000001</v>
      </c>
      <c r="H1543" s="196"/>
      <c r="I1543" s="177"/>
      <c r="J1543" s="177"/>
      <c r="K1543" s="176"/>
      <c r="L1543" s="176"/>
      <c r="M1543" s="176"/>
      <c r="N1543" s="176"/>
      <c r="O1543" s="176"/>
    </row>
    <row r="1544" spans="1:15" s="178" customFormat="1" ht="15.75" x14ac:dyDescent="0.25">
      <c r="A1544" s="162" t="s">
        <v>282</v>
      </c>
      <c r="B1544" s="163" t="s">
        <v>283</v>
      </c>
      <c r="C1544" s="164" t="s">
        <v>20</v>
      </c>
      <c r="D1544" s="37"/>
      <c r="E1544" s="40">
        <v>0.41399999999999998</v>
      </c>
      <c r="F1544" s="40"/>
      <c r="G1544" s="40">
        <v>0.41399999999999998</v>
      </c>
      <c r="H1544" s="179"/>
      <c r="I1544" s="177"/>
      <c r="J1544" s="177"/>
      <c r="K1544" s="176"/>
      <c r="L1544" s="176"/>
      <c r="M1544" s="176"/>
      <c r="N1544" s="176"/>
      <c r="O1544" s="176"/>
    </row>
    <row r="1545" spans="1:15" s="178" customFormat="1" ht="15.75" x14ac:dyDescent="0.25">
      <c r="A1545" s="162"/>
      <c r="B1545" s="163"/>
      <c r="C1545" s="164" t="s">
        <v>193</v>
      </c>
      <c r="D1545" s="37"/>
      <c r="E1545" s="40">
        <v>1</v>
      </c>
      <c r="F1545" s="40"/>
      <c r="G1545" s="40">
        <v>1</v>
      </c>
      <c r="H1545" s="179"/>
      <c r="I1545" s="177"/>
      <c r="J1545" s="177"/>
      <c r="K1545" s="176"/>
      <c r="L1545" s="176"/>
      <c r="M1545" s="176"/>
      <c r="N1545" s="176"/>
      <c r="O1545" s="176"/>
    </row>
    <row r="1546" spans="1:15" s="178" customFormat="1" ht="15.75" x14ac:dyDescent="0.25">
      <c r="A1546" s="162"/>
      <c r="B1546" s="171"/>
      <c r="C1546" s="164" t="s">
        <v>17</v>
      </c>
      <c r="D1546" s="41"/>
      <c r="E1546" s="40">
        <v>201.012</v>
      </c>
      <c r="F1546" s="40"/>
      <c r="G1546" s="40">
        <v>201.012</v>
      </c>
      <c r="H1546" s="179"/>
      <c r="I1546" s="177"/>
      <c r="J1546" s="177"/>
      <c r="K1546" s="176"/>
      <c r="L1546" s="176"/>
      <c r="M1546" s="176"/>
      <c r="N1546" s="176"/>
      <c r="O1546" s="176"/>
    </row>
    <row r="1547" spans="1:15" s="5" customFormat="1" x14ac:dyDescent="0.25">
      <c r="A1547" s="162" t="s">
        <v>284</v>
      </c>
      <c r="B1547" s="163" t="s">
        <v>285</v>
      </c>
      <c r="C1547" s="164" t="s">
        <v>20</v>
      </c>
      <c r="D1547" s="37"/>
      <c r="E1547" s="40">
        <v>0.34599999999999997</v>
      </c>
      <c r="F1547" s="40"/>
      <c r="G1547" s="40">
        <v>0.34599999999999997</v>
      </c>
      <c r="H1547" s="47"/>
      <c r="I1547" s="183"/>
      <c r="J1547" s="24"/>
      <c r="K1547" s="24"/>
      <c r="L1547" s="24"/>
      <c r="M1547" s="24"/>
      <c r="N1547" s="24"/>
      <c r="O1547" s="24"/>
    </row>
    <row r="1548" spans="1:15" s="5" customFormat="1" x14ac:dyDescent="0.25">
      <c r="A1548" s="162"/>
      <c r="B1548" s="171"/>
      <c r="C1548" s="164" t="s">
        <v>193</v>
      </c>
      <c r="D1548" s="37"/>
      <c r="E1548" s="40">
        <v>1</v>
      </c>
      <c r="F1548" s="40"/>
      <c r="G1548" s="40">
        <v>1</v>
      </c>
      <c r="H1548" s="47"/>
      <c r="I1548" s="183"/>
      <c r="J1548" s="24"/>
      <c r="K1548" s="24"/>
      <c r="L1548" s="24"/>
      <c r="M1548" s="24"/>
      <c r="N1548" s="24"/>
      <c r="O1548" s="24"/>
    </row>
    <row r="1549" spans="1:15" s="5" customFormat="1" x14ac:dyDescent="0.25">
      <c r="A1549" s="162"/>
      <c r="B1549" s="171"/>
      <c r="C1549" s="164" t="s">
        <v>17</v>
      </c>
      <c r="D1549" s="41"/>
      <c r="E1549" s="40">
        <v>171.26499999999999</v>
      </c>
      <c r="F1549" s="40"/>
      <c r="G1549" s="40">
        <v>171.26499999999999</v>
      </c>
      <c r="H1549" s="47"/>
      <c r="I1549" s="183"/>
      <c r="J1549" s="183"/>
      <c r="K1549" s="24"/>
      <c r="L1549" s="24"/>
      <c r="M1549" s="24"/>
      <c r="N1549" s="24"/>
      <c r="O1549" s="24"/>
    </row>
    <row r="1550" spans="1:15" s="5" customFormat="1" x14ac:dyDescent="0.25">
      <c r="A1550" s="162" t="s">
        <v>286</v>
      </c>
      <c r="B1550" s="163" t="s">
        <v>287</v>
      </c>
      <c r="C1550" s="164" t="s">
        <v>20</v>
      </c>
      <c r="D1550" s="37"/>
      <c r="E1550" s="40">
        <v>1.179</v>
      </c>
      <c r="F1550" s="40"/>
      <c r="G1550" s="40">
        <v>1.179</v>
      </c>
      <c r="H1550" s="184"/>
      <c r="I1550" s="183"/>
      <c r="J1550" s="183"/>
      <c r="K1550" s="24"/>
      <c r="L1550" s="24"/>
      <c r="M1550" s="24"/>
      <c r="N1550" s="24"/>
      <c r="O1550" s="24"/>
    </row>
    <row r="1551" spans="1:15" s="5" customFormat="1" x14ac:dyDescent="0.25">
      <c r="A1551" s="162"/>
      <c r="B1551" s="171"/>
      <c r="C1551" s="164" t="s">
        <v>193</v>
      </c>
      <c r="D1551" s="37"/>
      <c r="E1551" s="40">
        <v>1</v>
      </c>
      <c r="F1551" s="40"/>
      <c r="G1551" s="40">
        <v>1</v>
      </c>
      <c r="H1551" s="184"/>
      <c r="I1551" s="183"/>
      <c r="J1551" s="183"/>
      <c r="K1551" s="24"/>
      <c r="L1551" s="24"/>
      <c r="M1551" s="24"/>
      <c r="N1551" s="24"/>
      <c r="O1551" s="24"/>
    </row>
    <row r="1552" spans="1:15" s="5" customFormat="1" x14ac:dyDescent="0.25">
      <c r="A1552" s="162"/>
      <c r="B1552" s="171"/>
      <c r="C1552" s="164" t="s">
        <v>17</v>
      </c>
      <c r="D1552" s="41"/>
      <c r="E1552" s="40">
        <v>447.7</v>
      </c>
      <c r="F1552" s="40"/>
      <c r="G1552" s="40">
        <v>447.7</v>
      </c>
      <c r="H1552" s="184"/>
      <c r="I1552" s="183"/>
      <c r="J1552" s="24"/>
      <c r="K1552" s="24"/>
      <c r="L1552" s="24"/>
      <c r="M1552" s="24"/>
      <c r="N1552" s="24"/>
      <c r="O1552" s="24"/>
    </row>
    <row r="1553" spans="1:15" s="5" customFormat="1" x14ac:dyDescent="0.25">
      <c r="A1553" s="162" t="s">
        <v>288</v>
      </c>
      <c r="B1553" s="163" t="s">
        <v>289</v>
      </c>
      <c r="C1553" s="164" t="s">
        <v>20</v>
      </c>
      <c r="D1553" s="37"/>
      <c r="E1553" s="40">
        <v>1.2669999999999999</v>
      </c>
      <c r="F1553" s="40"/>
      <c r="G1553" s="40">
        <v>1.2669999999999999</v>
      </c>
      <c r="H1553" s="47"/>
      <c r="I1553" s="185"/>
      <c r="J1553" s="24"/>
      <c r="K1553" s="24"/>
      <c r="L1553" s="24"/>
      <c r="M1553" s="24"/>
      <c r="N1553" s="24"/>
      <c r="O1553" s="24"/>
    </row>
    <row r="1554" spans="1:15" s="5" customFormat="1" x14ac:dyDescent="0.25">
      <c r="A1554" s="162"/>
      <c r="B1554" s="171"/>
      <c r="C1554" s="164" t="s">
        <v>193</v>
      </c>
      <c r="D1554" s="37"/>
      <c r="E1554" s="40">
        <v>1</v>
      </c>
      <c r="F1554" s="40"/>
      <c r="G1554" s="40">
        <v>1</v>
      </c>
      <c r="H1554" s="47"/>
      <c r="I1554" s="185"/>
      <c r="J1554" s="24"/>
      <c r="K1554" s="24"/>
      <c r="L1554" s="24"/>
      <c r="M1554" s="24"/>
      <c r="N1554" s="24"/>
      <c r="O1554" s="24"/>
    </row>
    <row r="1555" spans="1:15" s="5" customFormat="1" x14ac:dyDescent="0.25">
      <c r="A1555" s="162"/>
      <c r="B1555" s="171"/>
      <c r="C1555" s="164" t="s">
        <v>17</v>
      </c>
      <c r="D1555" s="41"/>
      <c r="E1555" s="40">
        <v>357.09100000000001</v>
      </c>
      <c r="F1555" s="40"/>
      <c r="G1555" s="40">
        <v>357.09100000000001</v>
      </c>
      <c r="H1555" s="47"/>
      <c r="I1555" s="185"/>
      <c r="J1555" s="24"/>
      <c r="K1555" s="24"/>
      <c r="L1555" s="24"/>
      <c r="M1555" s="24"/>
      <c r="N1555" s="24"/>
      <c r="O1555" s="24"/>
    </row>
    <row r="1556" spans="1:15" s="5" customFormat="1" x14ac:dyDescent="0.25">
      <c r="A1556" s="162" t="s">
        <v>290</v>
      </c>
      <c r="B1556" s="163" t="s">
        <v>291</v>
      </c>
      <c r="C1556" s="164" t="s">
        <v>20</v>
      </c>
      <c r="D1556" s="37"/>
      <c r="E1556" s="40">
        <v>0.314</v>
      </c>
      <c r="F1556" s="186"/>
      <c r="G1556" s="186">
        <v>0.314</v>
      </c>
      <c r="H1556" s="47"/>
      <c r="I1556" s="183"/>
      <c r="J1556" s="24"/>
      <c r="K1556" s="24"/>
      <c r="L1556" s="24"/>
      <c r="M1556" s="24"/>
      <c r="N1556" s="24"/>
      <c r="O1556" s="24"/>
    </row>
    <row r="1557" spans="1:15" s="5" customFormat="1" x14ac:dyDescent="0.25">
      <c r="A1557" s="162"/>
      <c r="B1557" s="171"/>
      <c r="C1557" s="164" t="s">
        <v>193</v>
      </c>
      <c r="D1557" s="37"/>
      <c r="E1557" s="40">
        <v>1</v>
      </c>
      <c r="F1557" s="186"/>
      <c r="G1557" s="186">
        <v>1</v>
      </c>
      <c r="H1557" s="47"/>
      <c r="I1557" s="183"/>
      <c r="J1557" s="24"/>
      <c r="K1557" s="24"/>
      <c r="L1557" s="24"/>
      <c r="M1557" s="24"/>
      <c r="N1557" s="24"/>
      <c r="O1557" s="24"/>
    </row>
    <row r="1558" spans="1:15" s="5" customFormat="1" x14ac:dyDescent="0.25">
      <c r="A1558" s="162"/>
      <c r="B1558" s="171"/>
      <c r="C1558" s="164" t="s">
        <v>17</v>
      </c>
      <c r="D1558" s="41"/>
      <c r="E1558" s="40">
        <v>152.52699999999999</v>
      </c>
      <c r="F1558" s="40"/>
      <c r="G1558" s="40">
        <v>152.52699999999999</v>
      </c>
      <c r="H1558" s="47"/>
      <c r="I1558" s="183"/>
      <c r="J1558" s="24"/>
      <c r="K1558" s="24"/>
      <c r="L1558" s="24"/>
      <c r="M1558" s="24"/>
      <c r="N1558" s="24"/>
      <c r="O1558" s="24"/>
    </row>
    <row r="1559" spans="1:15" s="5" customFormat="1" x14ac:dyDescent="0.25">
      <c r="A1559" s="162" t="s">
        <v>292</v>
      </c>
      <c r="B1559" s="163" t="s">
        <v>293</v>
      </c>
      <c r="C1559" s="164" t="s">
        <v>20</v>
      </c>
      <c r="D1559" s="37"/>
      <c r="E1559" s="40">
        <v>0.624</v>
      </c>
      <c r="F1559" s="40"/>
      <c r="G1559" s="186">
        <v>0.624</v>
      </c>
      <c r="H1559" s="184"/>
      <c r="I1559" s="183"/>
      <c r="J1559" s="24"/>
      <c r="K1559" s="24"/>
      <c r="L1559" s="24"/>
      <c r="M1559" s="24"/>
      <c r="N1559" s="24"/>
      <c r="O1559" s="24"/>
    </row>
    <row r="1560" spans="1:15" s="5" customFormat="1" x14ac:dyDescent="0.25">
      <c r="A1560" s="162"/>
      <c r="B1560" s="171"/>
      <c r="C1560" s="164" t="s">
        <v>193</v>
      </c>
      <c r="D1560" s="37"/>
      <c r="E1560" s="40">
        <v>1</v>
      </c>
      <c r="F1560" s="40"/>
      <c r="G1560" s="186">
        <v>1</v>
      </c>
      <c r="H1560" s="184"/>
      <c r="I1560" s="183"/>
      <c r="J1560" s="24"/>
      <c r="K1560" s="24"/>
      <c r="L1560" s="24"/>
      <c r="M1560" s="24"/>
      <c r="N1560" s="24"/>
      <c r="O1560" s="24"/>
    </row>
    <row r="1561" spans="1:15" s="5" customFormat="1" x14ac:dyDescent="0.25">
      <c r="A1561" s="162"/>
      <c r="B1561" s="171"/>
      <c r="C1561" s="164" t="s">
        <v>17</v>
      </c>
      <c r="D1561" s="41"/>
      <c r="E1561" s="40">
        <v>180.29499999999999</v>
      </c>
      <c r="F1561" s="40"/>
      <c r="G1561" s="40">
        <v>180.29499999999999</v>
      </c>
      <c r="H1561" s="184"/>
      <c r="I1561" s="183"/>
      <c r="J1561" s="24"/>
      <c r="K1561" s="24"/>
      <c r="L1561" s="24"/>
      <c r="M1561" s="24"/>
      <c r="N1561" s="24"/>
      <c r="O1561" s="24"/>
    </row>
    <row r="1562" spans="1:15" s="5" customFormat="1" x14ac:dyDescent="0.25">
      <c r="A1562" s="162" t="s">
        <v>294</v>
      </c>
      <c r="B1562" s="163" t="s">
        <v>295</v>
      </c>
      <c r="C1562" s="164" t="s">
        <v>20</v>
      </c>
      <c r="D1562" s="37"/>
      <c r="E1562" s="40">
        <v>0.34599999999999997</v>
      </c>
      <c r="F1562" s="186"/>
      <c r="G1562" s="40">
        <v>0.34599999999999997</v>
      </c>
      <c r="H1562" s="47"/>
      <c r="I1562" s="183"/>
      <c r="J1562" s="24"/>
      <c r="K1562" s="24"/>
      <c r="L1562" s="24"/>
      <c r="M1562" s="24"/>
      <c r="N1562" s="24"/>
      <c r="O1562" s="24"/>
    </row>
    <row r="1563" spans="1:15" s="5" customFormat="1" x14ac:dyDescent="0.25">
      <c r="A1563" s="162"/>
      <c r="B1563" s="171"/>
      <c r="C1563" s="164" t="s">
        <v>193</v>
      </c>
      <c r="D1563" s="37"/>
      <c r="E1563" s="40">
        <v>1</v>
      </c>
      <c r="F1563" s="186"/>
      <c r="G1563" s="40">
        <v>1</v>
      </c>
      <c r="H1563" s="47"/>
      <c r="I1563" s="183"/>
      <c r="J1563" s="24"/>
      <c r="K1563" s="24"/>
      <c r="L1563" s="24"/>
      <c r="M1563" s="24"/>
    </row>
    <row r="1564" spans="1:15" s="5" customFormat="1" x14ac:dyDescent="0.25">
      <c r="A1564" s="162"/>
      <c r="B1564" s="171"/>
      <c r="C1564" s="164" t="s">
        <v>17</v>
      </c>
      <c r="D1564" s="41"/>
      <c r="E1564" s="40">
        <v>196.18899999999999</v>
      </c>
      <c r="F1564" s="40"/>
      <c r="G1564" s="40">
        <v>196.18899999999999</v>
      </c>
      <c r="H1564" s="47"/>
      <c r="I1564" s="183"/>
      <c r="J1564" s="24"/>
      <c r="K1564" s="24"/>
      <c r="L1564" s="24"/>
      <c r="M1564" s="24"/>
    </row>
    <row r="1565" spans="1:15" s="5" customFormat="1" x14ac:dyDescent="0.25">
      <c r="A1565" s="162" t="s">
        <v>296</v>
      </c>
      <c r="B1565" s="163" t="s">
        <v>297</v>
      </c>
      <c r="C1565" s="164" t="s">
        <v>20</v>
      </c>
      <c r="D1565" s="37"/>
      <c r="E1565" s="40">
        <v>1.1579999999999999</v>
      </c>
      <c r="F1565" s="186"/>
      <c r="G1565" s="186">
        <v>1.1579999999999999</v>
      </c>
      <c r="H1565" s="184"/>
      <c r="I1565" s="24"/>
      <c r="J1565" s="24"/>
      <c r="K1565" s="24"/>
      <c r="L1565" s="24"/>
      <c r="M1565" s="24"/>
    </row>
    <row r="1566" spans="1:15" s="5" customFormat="1" x14ac:dyDescent="0.25">
      <c r="A1566" s="162"/>
      <c r="B1566" s="171"/>
      <c r="C1566" s="164" t="s">
        <v>193</v>
      </c>
      <c r="D1566" s="37"/>
      <c r="E1566" s="40">
        <v>1</v>
      </c>
      <c r="F1566" s="186"/>
      <c r="G1566" s="186">
        <v>1</v>
      </c>
      <c r="H1566" s="47"/>
      <c r="I1566" s="183"/>
      <c r="J1566" s="24"/>
      <c r="K1566" s="24"/>
      <c r="L1566" s="24"/>
      <c r="M1566" s="24"/>
    </row>
    <row r="1567" spans="1:15" s="5" customFormat="1" x14ac:dyDescent="0.25">
      <c r="A1567" s="162"/>
      <c r="B1567" s="171"/>
      <c r="C1567" s="164" t="s">
        <v>17</v>
      </c>
      <c r="D1567" s="41"/>
      <c r="E1567" s="40">
        <v>311.31200000000001</v>
      </c>
      <c r="F1567" s="40"/>
      <c r="G1567" s="40">
        <v>311.31200000000001</v>
      </c>
      <c r="H1567" s="184"/>
      <c r="I1567" s="183"/>
      <c r="J1567" s="24"/>
      <c r="K1567" s="24"/>
      <c r="L1567" s="24"/>
      <c r="M1567" s="24"/>
    </row>
    <row r="1568" spans="1:15" s="5" customFormat="1" x14ac:dyDescent="0.25">
      <c r="A1568" s="162" t="s">
        <v>298</v>
      </c>
      <c r="B1568" s="163" t="s">
        <v>299</v>
      </c>
      <c r="C1568" s="164" t="s">
        <v>20</v>
      </c>
      <c r="D1568" s="37"/>
      <c r="E1568" s="40">
        <v>0.49299999999999999</v>
      </c>
      <c r="F1568" s="40"/>
      <c r="G1568" s="40">
        <v>0.49299999999999999</v>
      </c>
      <c r="H1568" s="47"/>
      <c r="I1568" s="183"/>
      <c r="J1568" s="24"/>
      <c r="K1568" s="24"/>
      <c r="L1568" s="24"/>
      <c r="M1568" s="24"/>
    </row>
    <row r="1569" spans="1:13" s="5" customFormat="1" x14ac:dyDescent="0.25">
      <c r="A1569" s="162"/>
      <c r="B1569" s="171"/>
      <c r="C1569" s="164" t="s">
        <v>193</v>
      </c>
      <c r="D1569" s="37"/>
      <c r="E1569" s="40">
        <v>1</v>
      </c>
      <c r="F1569" s="40"/>
      <c r="G1569" s="40">
        <v>1</v>
      </c>
      <c r="H1569" s="47"/>
      <c r="I1569" s="183"/>
      <c r="J1569" s="24"/>
      <c r="K1569" s="24"/>
      <c r="L1569" s="24"/>
      <c r="M1569" s="24"/>
    </row>
    <row r="1570" spans="1:13" s="5" customFormat="1" x14ac:dyDescent="0.25">
      <c r="A1570" s="162"/>
      <c r="B1570" s="171"/>
      <c r="C1570" s="164" t="s">
        <v>17</v>
      </c>
      <c r="D1570" s="41"/>
      <c r="E1570" s="187">
        <v>178.364</v>
      </c>
      <c r="F1570" s="40"/>
      <c r="G1570" s="40">
        <v>178.364</v>
      </c>
      <c r="H1570" s="47"/>
      <c r="I1570" s="183"/>
      <c r="J1570" s="24"/>
      <c r="K1570" s="24"/>
      <c r="L1570" s="24"/>
      <c r="M1570" s="24"/>
    </row>
    <row r="1571" spans="1:13" s="5" customFormat="1" x14ac:dyDescent="0.25">
      <c r="A1571" s="162" t="s">
        <v>300</v>
      </c>
      <c r="B1571" s="163" t="s">
        <v>301</v>
      </c>
      <c r="C1571" s="164" t="s">
        <v>20</v>
      </c>
      <c r="D1571" s="37"/>
      <c r="E1571" s="187">
        <v>0.54200000000000004</v>
      </c>
      <c r="F1571" s="40"/>
      <c r="G1571" s="40">
        <v>0.54200000000000004</v>
      </c>
      <c r="H1571" s="47"/>
      <c r="I1571" s="183"/>
      <c r="J1571" s="24"/>
      <c r="K1571" s="24"/>
      <c r="L1571" s="24"/>
      <c r="M1571" s="24"/>
    </row>
    <row r="1572" spans="1:13" s="5" customFormat="1" x14ac:dyDescent="0.25">
      <c r="A1572" s="162"/>
      <c r="B1572" s="171"/>
      <c r="C1572" s="164" t="s">
        <v>193</v>
      </c>
      <c r="D1572" s="37"/>
      <c r="E1572" s="187">
        <v>1</v>
      </c>
      <c r="F1572" s="40"/>
      <c r="G1572" s="40">
        <v>1</v>
      </c>
      <c r="H1572" s="47"/>
      <c r="I1572" s="183"/>
      <c r="J1572" s="24"/>
    </row>
    <row r="1573" spans="1:13" s="5" customFormat="1" x14ac:dyDescent="0.25">
      <c r="A1573" s="162"/>
      <c r="B1573" s="171"/>
      <c r="C1573" s="164" t="s">
        <v>17</v>
      </c>
      <c r="D1573" s="41"/>
      <c r="E1573" s="187">
        <v>215.19200000000001</v>
      </c>
      <c r="F1573" s="40"/>
      <c r="G1573" s="40">
        <v>215.19200000000001</v>
      </c>
      <c r="H1573" s="47"/>
      <c r="I1573" s="183"/>
    </row>
    <row r="1574" spans="1:13" s="5" customFormat="1" x14ac:dyDescent="0.25">
      <c r="A1574" s="162" t="s">
        <v>302</v>
      </c>
      <c r="B1574" s="163" t="s">
        <v>303</v>
      </c>
      <c r="C1574" s="164" t="s">
        <v>20</v>
      </c>
      <c r="D1574" s="37"/>
      <c r="E1574" s="187">
        <v>0.39500000000000002</v>
      </c>
      <c r="F1574" s="40"/>
      <c r="G1574" s="186">
        <v>0.39500000000000002</v>
      </c>
      <c r="H1574" s="47"/>
      <c r="I1574" s="24"/>
    </row>
    <row r="1575" spans="1:13" s="5" customFormat="1" x14ac:dyDescent="0.25">
      <c r="A1575" s="162"/>
      <c r="B1575" s="171"/>
      <c r="C1575" s="164" t="s">
        <v>193</v>
      </c>
      <c r="D1575" s="37"/>
      <c r="E1575" s="187">
        <v>1</v>
      </c>
      <c r="F1575" s="40"/>
      <c r="G1575" s="186">
        <v>1</v>
      </c>
      <c r="H1575" s="47"/>
      <c r="I1575" s="24"/>
    </row>
    <row r="1576" spans="1:13" s="5" customFormat="1" x14ac:dyDescent="0.25">
      <c r="A1576" s="162"/>
      <c r="B1576" s="171"/>
      <c r="C1576" s="164" t="s">
        <v>17</v>
      </c>
      <c r="D1576" s="41"/>
      <c r="E1576" s="187">
        <v>213.608</v>
      </c>
      <c r="F1576" s="40"/>
      <c r="G1576" s="40">
        <v>213.608</v>
      </c>
      <c r="H1576" s="47"/>
      <c r="I1576" s="183"/>
    </row>
    <row r="1577" spans="1:13" s="5" customFormat="1" x14ac:dyDescent="0.25">
      <c r="A1577" s="162" t="s">
        <v>304</v>
      </c>
      <c r="B1577" s="163" t="s">
        <v>305</v>
      </c>
      <c r="C1577" s="164" t="s">
        <v>20</v>
      </c>
      <c r="D1577" s="37"/>
      <c r="E1577" s="187">
        <v>2.1019999999999999</v>
      </c>
      <c r="F1577" s="40"/>
      <c r="G1577" s="186">
        <v>2.1019999999999999</v>
      </c>
      <c r="H1577" s="47"/>
    </row>
    <row r="1578" spans="1:13" s="5" customFormat="1" x14ac:dyDescent="0.25">
      <c r="A1578" s="162"/>
      <c r="B1578" s="171"/>
      <c r="C1578" s="164" t="s">
        <v>193</v>
      </c>
      <c r="D1578" s="37"/>
      <c r="E1578" s="187">
        <v>1</v>
      </c>
      <c r="F1578" s="40"/>
      <c r="G1578" s="186">
        <v>1</v>
      </c>
      <c r="H1578" s="47"/>
    </row>
    <row r="1579" spans="1:13" s="5" customFormat="1" x14ac:dyDescent="0.25">
      <c r="A1579" s="162"/>
      <c r="B1579" s="171"/>
      <c r="C1579" s="164" t="s">
        <v>17</v>
      </c>
      <c r="D1579" s="41"/>
      <c r="E1579" s="187">
        <v>458.07</v>
      </c>
      <c r="F1579" s="40"/>
      <c r="G1579" s="40">
        <v>458.07</v>
      </c>
      <c r="H1579" s="47"/>
    </row>
    <row r="1580" spans="1:13" s="5" customFormat="1" x14ac:dyDescent="0.25">
      <c r="A1580" s="162" t="s">
        <v>306</v>
      </c>
      <c r="B1580" s="163" t="s">
        <v>307</v>
      </c>
      <c r="C1580" s="164" t="s">
        <v>20</v>
      </c>
      <c r="D1580" s="37"/>
      <c r="E1580" s="187">
        <v>2.5059999999999998</v>
      </c>
      <c r="F1580" s="40"/>
      <c r="G1580" s="186">
        <v>2.5059999999999998</v>
      </c>
      <c r="H1580" s="47"/>
    </row>
    <row r="1581" spans="1:13" s="5" customFormat="1" x14ac:dyDescent="0.25">
      <c r="A1581" s="162"/>
      <c r="B1581" s="171"/>
      <c r="C1581" s="164" t="s">
        <v>193</v>
      </c>
      <c r="D1581" s="37"/>
      <c r="E1581" s="187">
        <v>1</v>
      </c>
      <c r="F1581" s="40"/>
      <c r="G1581" s="186">
        <v>1</v>
      </c>
      <c r="H1581" s="47"/>
    </row>
    <row r="1582" spans="1:13" s="5" customFormat="1" x14ac:dyDescent="0.25">
      <c r="A1582" s="162"/>
      <c r="B1582" s="171"/>
      <c r="C1582" s="164" t="s">
        <v>17</v>
      </c>
      <c r="D1582" s="41"/>
      <c r="E1582" s="187">
        <v>539.18399999999997</v>
      </c>
      <c r="F1582" s="40"/>
      <c r="G1582" s="40">
        <v>539.18399999999997</v>
      </c>
      <c r="H1582" s="47"/>
    </row>
    <row r="1583" spans="1:13" s="5" customFormat="1" x14ac:dyDescent="0.25">
      <c r="A1583" s="162" t="s">
        <v>270</v>
      </c>
      <c r="B1583" s="163" t="s">
        <v>308</v>
      </c>
      <c r="C1583" s="164" t="s">
        <v>20</v>
      </c>
      <c r="D1583" s="37"/>
      <c r="E1583" s="40">
        <f t="shared" ref="E1583:E1609" si="23">F1583+G1583</f>
        <v>0.52600000000000002</v>
      </c>
      <c r="F1583" s="40"/>
      <c r="G1583" s="165">
        <v>0.52600000000000002</v>
      </c>
      <c r="H1583" s="47"/>
      <c r="I1583" s="188"/>
    </row>
    <row r="1584" spans="1:13" s="5" customFormat="1" x14ac:dyDescent="0.25">
      <c r="A1584" s="162"/>
      <c r="B1584" s="170"/>
      <c r="C1584" s="164" t="s">
        <v>193</v>
      </c>
      <c r="D1584" s="37"/>
      <c r="E1584" s="40">
        <f t="shared" si="23"/>
        <v>1</v>
      </c>
      <c r="F1584" s="40"/>
      <c r="G1584" s="165">
        <v>1</v>
      </c>
      <c r="H1584" s="47"/>
      <c r="I1584" s="188"/>
    </row>
    <row r="1585" spans="1:9" s="5" customFormat="1" x14ac:dyDescent="0.25">
      <c r="A1585" s="162"/>
      <c r="B1585" s="174"/>
      <c r="C1585" s="164" t="s">
        <v>17</v>
      </c>
      <c r="D1585" s="41"/>
      <c r="E1585" s="40">
        <f t="shared" si="23"/>
        <v>257.005</v>
      </c>
      <c r="F1585" s="46"/>
      <c r="G1585" s="165">
        <v>257.005</v>
      </c>
      <c r="H1585" s="47"/>
      <c r="I1585" s="188"/>
    </row>
    <row r="1586" spans="1:9" s="5" customFormat="1" x14ac:dyDescent="0.25">
      <c r="A1586" s="162" t="s">
        <v>272</v>
      </c>
      <c r="B1586" s="163" t="s">
        <v>309</v>
      </c>
      <c r="C1586" s="164" t="s">
        <v>20</v>
      </c>
      <c r="D1586" s="37"/>
      <c r="E1586" s="40">
        <f t="shared" si="23"/>
        <v>0.57499999999999996</v>
      </c>
      <c r="F1586" s="40"/>
      <c r="G1586" s="40">
        <v>0.57499999999999996</v>
      </c>
      <c r="H1586" s="47"/>
    </row>
    <row r="1587" spans="1:9" s="5" customFormat="1" x14ac:dyDescent="0.25">
      <c r="A1587" s="162"/>
      <c r="B1587" s="171"/>
      <c r="C1587" s="164" t="s">
        <v>193</v>
      </c>
      <c r="D1587" s="37"/>
      <c r="E1587" s="40">
        <f t="shared" si="23"/>
        <v>1</v>
      </c>
      <c r="F1587" s="40"/>
      <c r="G1587" s="40">
        <v>1</v>
      </c>
      <c r="H1587" s="47"/>
    </row>
    <row r="1588" spans="1:9" s="5" customFormat="1" x14ac:dyDescent="0.25">
      <c r="A1588" s="162"/>
      <c r="B1588" s="171"/>
      <c r="C1588" s="164" t="s">
        <v>17</v>
      </c>
      <c r="D1588" s="41"/>
      <c r="E1588" s="40">
        <f t="shared" si="23"/>
        <v>300.21800000000002</v>
      </c>
      <c r="F1588" s="40"/>
      <c r="G1588" s="40">
        <v>300.21800000000002</v>
      </c>
      <c r="H1588" s="47"/>
    </row>
    <row r="1589" spans="1:9" s="5" customFormat="1" x14ac:dyDescent="0.25">
      <c r="A1589" s="162" t="s">
        <v>274</v>
      </c>
      <c r="B1589" s="163" t="s">
        <v>310</v>
      </c>
      <c r="C1589" s="164" t="s">
        <v>20</v>
      </c>
      <c r="D1589" s="37"/>
      <c r="E1589" s="40">
        <f t="shared" si="23"/>
        <v>0.41299999999999998</v>
      </c>
      <c r="F1589" s="40"/>
      <c r="G1589" s="40">
        <v>0.41299999999999998</v>
      </c>
      <c r="H1589" s="47"/>
    </row>
    <row r="1590" spans="1:9" s="5" customFormat="1" x14ac:dyDescent="0.25">
      <c r="A1590" s="162"/>
      <c r="B1590" s="171"/>
      <c r="C1590" s="164" t="s">
        <v>193</v>
      </c>
      <c r="D1590" s="37"/>
      <c r="E1590" s="40">
        <f t="shared" si="23"/>
        <v>1</v>
      </c>
      <c r="F1590" s="40"/>
      <c r="G1590" s="40">
        <v>1</v>
      </c>
      <c r="H1590" s="47"/>
    </row>
    <row r="1591" spans="1:9" s="5" customFormat="1" x14ac:dyDescent="0.25">
      <c r="A1591" s="162"/>
      <c r="B1591" s="171"/>
      <c r="C1591" s="164" t="s">
        <v>17</v>
      </c>
      <c r="D1591" s="41"/>
      <c r="E1591" s="40">
        <f t="shared" si="23"/>
        <v>210.49299999999999</v>
      </c>
      <c r="F1591" s="40"/>
      <c r="G1591" s="40">
        <v>210.49299999999999</v>
      </c>
      <c r="H1591" s="47"/>
    </row>
    <row r="1592" spans="1:9" s="5" customFormat="1" x14ac:dyDescent="0.25">
      <c r="A1592" s="162" t="s">
        <v>276</v>
      </c>
      <c r="B1592" s="163" t="s">
        <v>311</v>
      </c>
      <c r="C1592" s="164" t="s">
        <v>20</v>
      </c>
      <c r="D1592" s="37"/>
      <c r="E1592" s="40">
        <f t="shared" si="23"/>
        <v>0.311</v>
      </c>
      <c r="F1592" s="40"/>
      <c r="G1592" s="40">
        <v>0.311</v>
      </c>
      <c r="H1592" s="47"/>
    </row>
    <row r="1593" spans="1:9" s="5" customFormat="1" x14ac:dyDescent="0.25">
      <c r="A1593" s="162"/>
      <c r="B1593" s="171"/>
      <c r="C1593" s="164" t="s">
        <v>193</v>
      </c>
      <c r="D1593" s="37"/>
      <c r="E1593" s="40">
        <f t="shared" si="23"/>
        <v>1</v>
      </c>
      <c r="F1593" s="40"/>
      <c r="G1593" s="84">
        <v>1</v>
      </c>
      <c r="H1593" s="47"/>
    </row>
    <row r="1594" spans="1:9" s="5" customFormat="1" x14ac:dyDescent="0.25">
      <c r="A1594" s="162"/>
      <c r="B1594" s="171"/>
      <c r="C1594" s="164" t="s">
        <v>17</v>
      </c>
      <c r="D1594" s="41"/>
      <c r="E1594" s="40">
        <f t="shared" si="23"/>
        <v>195.875</v>
      </c>
      <c r="F1594" s="40"/>
      <c r="G1594" s="40">
        <v>195.875</v>
      </c>
      <c r="H1594" s="47"/>
    </row>
    <row r="1595" spans="1:9" s="5" customFormat="1" x14ac:dyDescent="0.25">
      <c r="A1595" s="162" t="s">
        <v>278</v>
      </c>
      <c r="B1595" s="163" t="s">
        <v>312</v>
      </c>
      <c r="C1595" s="164" t="s">
        <v>20</v>
      </c>
      <c r="D1595" s="37"/>
      <c r="E1595" s="40">
        <f t="shared" si="23"/>
        <v>0.35699999999999998</v>
      </c>
      <c r="F1595" s="40"/>
      <c r="G1595" s="40">
        <v>0.35699999999999998</v>
      </c>
      <c r="H1595" s="47"/>
    </row>
    <row r="1596" spans="1:9" s="5" customFormat="1" x14ac:dyDescent="0.25">
      <c r="A1596" s="162"/>
      <c r="B1596" s="163"/>
      <c r="C1596" s="164" t="s">
        <v>193</v>
      </c>
      <c r="D1596" s="37"/>
      <c r="E1596" s="40">
        <f t="shared" si="23"/>
        <v>1</v>
      </c>
      <c r="F1596" s="40"/>
      <c r="G1596" s="40">
        <v>1</v>
      </c>
      <c r="H1596" s="47"/>
    </row>
    <row r="1597" spans="1:9" s="5" customFormat="1" x14ac:dyDescent="0.25">
      <c r="A1597" s="162"/>
      <c r="B1597" s="171"/>
      <c r="C1597" s="164" t="s">
        <v>17</v>
      </c>
      <c r="D1597" s="41"/>
      <c r="E1597" s="40">
        <f t="shared" si="23"/>
        <v>156.23500000000001</v>
      </c>
      <c r="F1597" s="46"/>
      <c r="G1597" s="40">
        <v>156.23500000000001</v>
      </c>
      <c r="H1597" s="47"/>
    </row>
    <row r="1598" spans="1:9" s="5" customFormat="1" x14ac:dyDescent="0.25">
      <c r="A1598" s="162" t="s">
        <v>280</v>
      </c>
      <c r="B1598" s="163" t="s">
        <v>313</v>
      </c>
      <c r="C1598" s="164" t="s">
        <v>20</v>
      </c>
      <c r="D1598" s="182"/>
      <c r="E1598" s="40">
        <f t="shared" si="23"/>
        <v>0.58799999999999997</v>
      </c>
      <c r="F1598" s="40"/>
      <c r="G1598" s="40">
        <v>0.58799999999999997</v>
      </c>
      <c r="H1598" s="47"/>
    </row>
    <row r="1599" spans="1:9" s="5" customFormat="1" x14ac:dyDescent="0.25">
      <c r="A1599" s="162"/>
      <c r="B1599" s="163"/>
      <c r="C1599" s="164" t="s">
        <v>193</v>
      </c>
      <c r="D1599" s="182"/>
      <c r="E1599" s="40">
        <f t="shared" si="23"/>
        <v>1</v>
      </c>
      <c r="F1599" s="40"/>
      <c r="G1599" s="40">
        <v>1</v>
      </c>
      <c r="H1599" s="47"/>
    </row>
    <row r="1600" spans="1:9" s="5" customFormat="1" x14ac:dyDescent="0.25">
      <c r="A1600" s="162"/>
      <c r="B1600" s="171"/>
      <c r="C1600" s="164" t="s">
        <v>17</v>
      </c>
      <c r="D1600" s="41"/>
      <c r="E1600" s="40">
        <f t="shared" si="23"/>
        <v>286.065</v>
      </c>
      <c r="F1600" s="40"/>
      <c r="G1600" s="40">
        <v>286.065</v>
      </c>
      <c r="H1600" s="47"/>
    </row>
    <row r="1601" spans="1:8" s="5" customFormat="1" x14ac:dyDescent="0.25">
      <c r="A1601" s="162" t="s">
        <v>282</v>
      </c>
      <c r="B1601" s="163" t="s">
        <v>314</v>
      </c>
      <c r="C1601" s="164" t="s">
        <v>20</v>
      </c>
      <c r="D1601" s="37"/>
      <c r="E1601" s="40">
        <f t="shared" si="23"/>
        <v>0.58799999999999997</v>
      </c>
      <c r="F1601" s="40"/>
      <c r="G1601" s="40">
        <v>0.58799999999999997</v>
      </c>
      <c r="H1601" s="47"/>
    </row>
    <row r="1602" spans="1:8" s="5" customFormat="1" x14ac:dyDescent="0.25">
      <c r="A1602" s="162"/>
      <c r="B1602" s="163"/>
      <c r="C1602" s="164" t="s">
        <v>193</v>
      </c>
      <c r="D1602" s="37"/>
      <c r="E1602" s="40">
        <f t="shared" si="23"/>
        <v>1</v>
      </c>
      <c r="F1602" s="40"/>
      <c r="G1602" s="40">
        <v>1</v>
      </c>
      <c r="H1602" s="47"/>
    </row>
    <row r="1603" spans="1:8" s="5" customFormat="1" x14ac:dyDescent="0.25">
      <c r="A1603" s="162"/>
      <c r="B1603" s="171"/>
      <c r="C1603" s="164" t="s">
        <v>17</v>
      </c>
      <c r="D1603" s="41"/>
      <c r="E1603" s="40">
        <f t="shared" si="23"/>
        <v>286.065</v>
      </c>
      <c r="F1603" s="40"/>
      <c r="G1603" s="40">
        <v>286.065</v>
      </c>
      <c r="H1603" s="47"/>
    </row>
    <row r="1604" spans="1:8" s="5" customFormat="1" x14ac:dyDescent="0.25">
      <c r="A1604" s="162" t="s">
        <v>284</v>
      </c>
      <c r="B1604" s="163" t="s">
        <v>315</v>
      </c>
      <c r="C1604" s="164" t="s">
        <v>20</v>
      </c>
      <c r="D1604" s="37"/>
      <c r="E1604" s="40">
        <f t="shared" si="23"/>
        <v>0.376</v>
      </c>
      <c r="F1604" s="40"/>
      <c r="G1604" s="40">
        <v>0.376</v>
      </c>
      <c r="H1604" s="47"/>
    </row>
    <row r="1605" spans="1:8" s="5" customFormat="1" x14ac:dyDescent="0.25">
      <c r="A1605" s="162"/>
      <c r="B1605" s="171"/>
      <c r="C1605" s="164" t="s">
        <v>193</v>
      </c>
      <c r="D1605" s="37"/>
      <c r="E1605" s="40">
        <f t="shared" si="23"/>
        <v>1</v>
      </c>
      <c r="F1605" s="40"/>
      <c r="G1605" s="40">
        <v>1</v>
      </c>
      <c r="H1605" s="47"/>
    </row>
    <row r="1606" spans="1:8" s="5" customFormat="1" x14ac:dyDescent="0.25">
      <c r="A1606" s="162"/>
      <c r="B1606" s="171"/>
      <c r="C1606" s="164" t="s">
        <v>17</v>
      </c>
      <c r="D1606" s="41"/>
      <c r="E1606" s="40">
        <f t="shared" si="23"/>
        <v>214.84200000000001</v>
      </c>
      <c r="F1606" s="40"/>
      <c r="G1606" s="40">
        <v>214.84200000000001</v>
      </c>
      <c r="H1606" s="47"/>
    </row>
    <row r="1607" spans="1:8" s="5" customFormat="1" x14ac:dyDescent="0.25">
      <c r="A1607" s="162" t="s">
        <v>286</v>
      </c>
      <c r="B1607" s="163" t="s">
        <v>316</v>
      </c>
      <c r="C1607" s="164" t="s">
        <v>20</v>
      </c>
      <c r="D1607" s="37"/>
      <c r="E1607" s="40">
        <f t="shared" si="23"/>
        <v>0.40500000000000003</v>
      </c>
      <c r="F1607" s="40"/>
      <c r="G1607" s="40">
        <v>0.40500000000000003</v>
      </c>
      <c r="H1607" s="47"/>
    </row>
    <row r="1608" spans="1:8" s="5" customFormat="1" x14ac:dyDescent="0.25">
      <c r="A1608" s="162"/>
      <c r="B1608" s="171"/>
      <c r="C1608" s="164" t="s">
        <v>193</v>
      </c>
      <c r="D1608" s="37"/>
      <c r="E1608" s="40">
        <f t="shared" si="23"/>
        <v>1</v>
      </c>
      <c r="F1608" s="40"/>
      <c r="G1608" s="40">
        <v>1</v>
      </c>
      <c r="H1608" s="47"/>
    </row>
    <row r="1609" spans="1:8" s="5" customFormat="1" x14ac:dyDescent="0.25">
      <c r="A1609" s="162"/>
      <c r="B1609" s="171"/>
      <c r="C1609" s="164" t="s">
        <v>17</v>
      </c>
      <c r="D1609" s="41"/>
      <c r="E1609" s="40">
        <f t="shared" si="23"/>
        <v>243.37200000000001</v>
      </c>
      <c r="F1609" s="40"/>
      <c r="G1609" s="40">
        <v>243.37200000000001</v>
      </c>
      <c r="H1609" s="47"/>
    </row>
    <row r="1612" spans="1:8" x14ac:dyDescent="0.25">
      <c r="B1612" s="197" t="s">
        <v>317</v>
      </c>
      <c r="C1612" s="197"/>
      <c r="D1612" s="197"/>
      <c r="E1612" s="197"/>
      <c r="F1612" s="197" t="s">
        <v>318</v>
      </c>
      <c r="G1612" s="197"/>
    </row>
    <row r="1613" spans="1:8" x14ac:dyDescent="0.25">
      <c r="B1613" s="197" t="s">
        <v>319</v>
      </c>
      <c r="C1613" s="197"/>
      <c r="D1613" s="197"/>
      <c r="E1613" s="197"/>
      <c r="F1613" s="197" t="s">
        <v>320</v>
      </c>
      <c r="G1613" s="197"/>
    </row>
  </sheetData>
  <mergeCells count="564">
    <mergeCell ref="A1409:A1411"/>
    <mergeCell ref="B1409:B1411"/>
    <mergeCell ref="A1399:A1408"/>
    <mergeCell ref="B1399:B1400"/>
    <mergeCell ref="B1401:B1402"/>
    <mergeCell ref="B1403:B1404"/>
    <mergeCell ref="B1405:B1406"/>
    <mergeCell ref="B1407:B1408"/>
    <mergeCell ref="A1389:A1398"/>
    <mergeCell ref="B1389:B1390"/>
    <mergeCell ref="B1391:B1392"/>
    <mergeCell ref="B1393:B1394"/>
    <mergeCell ref="B1395:B1396"/>
    <mergeCell ref="B1397:B1398"/>
    <mergeCell ref="A1379:A1388"/>
    <mergeCell ref="B1379:B1380"/>
    <mergeCell ref="B1381:B1382"/>
    <mergeCell ref="B1383:B1384"/>
    <mergeCell ref="B1385:B1386"/>
    <mergeCell ref="B1387:B1388"/>
    <mergeCell ref="A1369:A1378"/>
    <mergeCell ref="B1369:B1370"/>
    <mergeCell ref="B1371:B1372"/>
    <mergeCell ref="B1373:B1374"/>
    <mergeCell ref="B1375:B1376"/>
    <mergeCell ref="B1377:B1378"/>
    <mergeCell ref="A1359:A1368"/>
    <mergeCell ref="B1359:B1360"/>
    <mergeCell ref="B1361:B1362"/>
    <mergeCell ref="B1363:B1364"/>
    <mergeCell ref="B1365:B1366"/>
    <mergeCell ref="B1367:B1368"/>
    <mergeCell ref="A1349:A1358"/>
    <mergeCell ref="B1349:B1350"/>
    <mergeCell ref="B1351:B1352"/>
    <mergeCell ref="B1353:B1354"/>
    <mergeCell ref="B1355:B1356"/>
    <mergeCell ref="B1357:B1358"/>
    <mergeCell ref="A1339:A1348"/>
    <mergeCell ref="B1339:B1340"/>
    <mergeCell ref="B1341:B1342"/>
    <mergeCell ref="B1343:B1344"/>
    <mergeCell ref="B1345:B1346"/>
    <mergeCell ref="B1347:B1348"/>
    <mergeCell ref="A1329:A1338"/>
    <mergeCell ref="B1329:B1330"/>
    <mergeCell ref="B1331:B1332"/>
    <mergeCell ref="B1333:B1334"/>
    <mergeCell ref="B1335:B1336"/>
    <mergeCell ref="B1337:B1338"/>
    <mergeCell ref="A1319:A1328"/>
    <mergeCell ref="B1319:B1320"/>
    <mergeCell ref="B1321:B1322"/>
    <mergeCell ref="B1323:B1324"/>
    <mergeCell ref="B1325:B1326"/>
    <mergeCell ref="B1327:B1328"/>
    <mergeCell ref="A1309:A1318"/>
    <mergeCell ref="B1309:B1310"/>
    <mergeCell ref="B1311:B1312"/>
    <mergeCell ref="B1313:B1314"/>
    <mergeCell ref="B1315:B1316"/>
    <mergeCell ref="B1317:B1318"/>
    <mergeCell ref="A1299:A1308"/>
    <mergeCell ref="B1299:B1300"/>
    <mergeCell ref="B1301:B1302"/>
    <mergeCell ref="B1303:B1304"/>
    <mergeCell ref="B1305:B1306"/>
    <mergeCell ref="B1307:B1308"/>
    <mergeCell ref="A1289:A1298"/>
    <mergeCell ref="B1289:B1290"/>
    <mergeCell ref="B1291:B1292"/>
    <mergeCell ref="B1293:B1294"/>
    <mergeCell ref="B1295:B1296"/>
    <mergeCell ref="B1297:B1298"/>
    <mergeCell ref="A1279:A1288"/>
    <mergeCell ref="B1279:B1280"/>
    <mergeCell ref="B1281:B1282"/>
    <mergeCell ref="B1283:B1284"/>
    <mergeCell ref="B1285:B1286"/>
    <mergeCell ref="B1287:B1288"/>
    <mergeCell ref="A1269:A1278"/>
    <mergeCell ref="B1269:B1270"/>
    <mergeCell ref="B1271:B1272"/>
    <mergeCell ref="B1273:B1274"/>
    <mergeCell ref="B1275:B1276"/>
    <mergeCell ref="B1277:B1278"/>
    <mergeCell ref="A1259:A1268"/>
    <mergeCell ref="B1259:B1260"/>
    <mergeCell ref="B1261:B1262"/>
    <mergeCell ref="B1263:B1264"/>
    <mergeCell ref="B1265:B1266"/>
    <mergeCell ref="B1267:B1268"/>
    <mergeCell ref="A1249:A1258"/>
    <mergeCell ref="B1249:B1250"/>
    <mergeCell ref="B1251:B1252"/>
    <mergeCell ref="B1253:B1254"/>
    <mergeCell ref="B1255:B1256"/>
    <mergeCell ref="B1257:B1258"/>
    <mergeCell ref="A1239:A1248"/>
    <mergeCell ref="B1239:B1240"/>
    <mergeCell ref="B1241:B1242"/>
    <mergeCell ref="B1243:B1244"/>
    <mergeCell ref="B1245:B1246"/>
    <mergeCell ref="B1247:B1248"/>
    <mergeCell ref="A1229:A1238"/>
    <mergeCell ref="B1229:B1230"/>
    <mergeCell ref="B1231:B1232"/>
    <mergeCell ref="B1233:B1234"/>
    <mergeCell ref="B1235:B1236"/>
    <mergeCell ref="B1237:B1238"/>
    <mergeCell ref="A1219:A1228"/>
    <mergeCell ref="B1219:B1220"/>
    <mergeCell ref="B1221:B1222"/>
    <mergeCell ref="B1223:B1224"/>
    <mergeCell ref="B1225:B1226"/>
    <mergeCell ref="B1227:B1228"/>
    <mergeCell ref="A1209:A1218"/>
    <mergeCell ref="B1209:B1210"/>
    <mergeCell ref="B1211:B1212"/>
    <mergeCell ref="B1213:B1214"/>
    <mergeCell ref="B1215:B1216"/>
    <mergeCell ref="B1217:B1218"/>
    <mergeCell ref="A1199:A1208"/>
    <mergeCell ref="B1199:B1200"/>
    <mergeCell ref="B1201:B1202"/>
    <mergeCell ref="B1203:B1204"/>
    <mergeCell ref="B1205:B1206"/>
    <mergeCell ref="B1207:B1208"/>
    <mergeCell ref="A1189:A1198"/>
    <mergeCell ref="B1189:B1190"/>
    <mergeCell ref="B1191:B1192"/>
    <mergeCell ref="B1193:B1194"/>
    <mergeCell ref="B1195:B1196"/>
    <mergeCell ref="B1197:B1198"/>
    <mergeCell ref="A1179:A1188"/>
    <mergeCell ref="B1179:B1180"/>
    <mergeCell ref="B1181:B1182"/>
    <mergeCell ref="B1183:B1184"/>
    <mergeCell ref="B1185:B1186"/>
    <mergeCell ref="B1187:B1188"/>
    <mergeCell ref="A1169:A1178"/>
    <mergeCell ref="B1169:B1170"/>
    <mergeCell ref="B1171:B1172"/>
    <mergeCell ref="B1173:B1174"/>
    <mergeCell ref="B1175:B1176"/>
    <mergeCell ref="B1177:B1178"/>
    <mergeCell ref="A1159:A1168"/>
    <mergeCell ref="B1159:B1160"/>
    <mergeCell ref="B1161:B1162"/>
    <mergeCell ref="B1163:B1164"/>
    <mergeCell ref="B1165:B1166"/>
    <mergeCell ref="B1167:B1168"/>
    <mergeCell ref="A1149:A1158"/>
    <mergeCell ref="B1149:B1150"/>
    <mergeCell ref="B1151:B1152"/>
    <mergeCell ref="B1153:B1154"/>
    <mergeCell ref="B1155:B1156"/>
    <mergeCell ref="B1157:B1158"/>
    <mergeCell ref="A1139:A1148"/>
    <mergeCell ref="B1139:B1140"/>
    <mergeCell ref="B1141:B1142"/>
    <mergeCell ref="B1143:B1144"/>
    <mergeCell ref="B1145:B1146"/>
    <mergeCell ref="B1147:B1148"/>
    <mergeCell ref="A1129:A1138"/>
    <mergeCell ref="B1129:B1130"/>
    <mergeCell ref="B1131:B1132"/>
    <mergeCell ref="B1133:B1134"/>
    <mergeCell ref="B1135:B1136"/>
    <mergeCell ref="B1137:B1138"/>
    <mergeCell ref="A1119:A1128"/>
    <mergeCell ref="B1119:B1120"/>
    <mergeCell ref="B1121:B1122"/>
    <mergeCell ref="B1123:B1124"/>
    <mergeCell ref="B1125:B1126"/>
    <mergeCell ref="B1127:B1128"/>
    <mergeCell ref="A1109:A1118"/>
    <mergeCell ref="B1109:B1110"/>
    <mergeCell ref="B1111:B1112"/>
    <mergeCell ref="B1113:B1114"/>
    <mergeCell ref="B1115:B1116"/>
    <mergeCell ref="B1117:B1118"/>
    <mergeCell ref="A1099:A1108"/>
    <mergeCell ref="B1099:B1100"/>
    <mergeCell ref="B1101:B1102"/>
    <mergeCell ref="B1103:B1104"/>
    <mergeCell ref="B1105:B1106"/>
    <mergeCell ref="B1107:B1108"/>
    <mergeCell ref="A1089:A1098"/>
    <mergeCell ref="B1089:B1090"/>
    <mergeCell ref="B1091:B1092"/>
    <mergeCell ref="B1093:B1094"/>
    <mergeCell ref="B1095:B1096"/>
    <mergeCell ref="B1097:B1098"/>
    <mergeCell ref="A1079:A1088"/>
    <mergeCell ref="B1079:B1080"/>
    <mergeCell ref="B1081:B1082"/>
    <mergeCell ref="B1083:B1084"/>
    <mergeCell ref="B1085:B1086"/>
    <mergeCell ref="B1087:B1088"/>
    <mergeCell ref="A1069:A1078"/>
    <mergeCell ref="B1069:B1070"/>
    <mergeCell ref="B1071:B1072"/>
    <mergeCell ref="B1073:B1074"/>
    <mergeCell ref="B1075:B1076"/>
    <mergeCell ref="B1077:B1078"/>
    <mergeCell ref="A1059:A1068"/>
    <mergeCell ref="B1059:B1060"/>
    <mergeCell ref="B1061:B1062"/>
    <mergeCell ref="B1063:B1064"/>
    <mergeCell ref="B1065:B1066"/>
    <mergeCell ref="B1067:B1068"/>
    <mergeCell ref="A1049:A1058"/>
    <mergeCell ref="B1049:B1050"/>
    <mergeCell ref="B1051:B1052"/>
    <mergeCell ref="B1053:B1054"/>
    <mergeCell ref="B1055:B1056"/>
    <mergeCell ref="B1057:B1058"/>
    <mergeCell ref="A1039:A1048"/>
    <mergeCell ref="B1039:B1040"/>
    <mergeCell ref="B1041:B1042"/>
    <mergeCell ref="B1043:B1044"/>
    <mergeCell ref="B1045:B1046"/>
    <mergeCell ref="B1047:B1048"/>
    <mergeCell ref="A1029:A1038"/>
    <mergeCell ref="B1029:B1030"/>
    <mergeCell ref="B1031:B1032"/>
    <mergeCell ref="B1033:B1034"/>
    <mergeCell ref="B1035:B1036"/>
    <mergeCell ref="B1037:B1038"/>
    <mergeCell ref="A1019:A1028"/>
    <mergeCell ref="B1019:B1020"/>
    <mergeCell ref="B1021:B1022"/>
    <mergeCell ref="B1023:B1024"/>
    <mergeCell ref="B1025:B1026"/>
    <mergeCell ref="B1027:B1028"/>
    <mergeCell ref="A1009:A1018"/>
    <mergeCell ref="B1009:B1010"/>
    <mergeCell ref="B1011:B1012"/>
    <mergeCell ref="B1013:B1014"/>
    <mergeCell ref="B1015:B1016"/>
    <mergeCell ref="B1017:B1018"/>
    <mergeCell ref="A999:A1008"/>
    <mergeCell ref="B999:B1000"/>
    <mergeCell ref="B1001:B1002"/>
    <mergeCell ref="B1003:B1004"/>
    <mergeCell ref="B1005:B1006"/>
    <mergeCell ref="B1007:B1008"/>
    <mergeCell ref="A989:A998"/>
    <mergeCell ref="B989:B990"/>
    <mergeCell ref="B991:B992"/>
    <mergeCell ref="B993:B994"/>
    <mergeCell ref="B995:B996"/>
    <mergeCell ref="B997:B998"/>
    <mergeCell ref="A979:A988"/>
    <mergeCell ref="B979:B980"/>
    <mergeCell ref="B981:B982"/>
    <mergeCell ref="B983:B984"/>
    <mergeCell ref="B985:B986"/>
    <mergeCell ref="B987:B988"/>
    <mergeCell ref="A969:A978"/>
    <mergeCell ref="B969:B970"/>
    <mergeCell ref="B971:B972"/>
    <mergeCell ref="B973:B974"/>
    <mergeCell ref="B975:B976"/>
    <mergeCell ref="B977:B978"/>
    <mergeCell ref="A959:A968"/>
    <mergeCell ref="B959:B960"/>
    <mergeCell ref="B961:B962"/>
    <mergeCell ref="B963:B964"/>
    <mergeCell ref="B965:B966"/>
    <mergeCell ref="B967:B968"/>
    <mergeCell ref="A949:A958"/>
    <mergeCell ref="B949:B950"/>
    <mergeCell ref="B951:B952"/>
    <mergeCell ref="B953:B954"/>
    <mergeCell ref="B955:B956"/>
    <mergeCell ref="B957:B958"/>
    <mergeCell ref="A939:A948"/>
    <mergeCell ref="B939:B940"/>
    <mergeCell ref="B941:B942"/>
    <mergeCell ref="B943:B944"/>
    <mergeCell ref="B945:B946"/>
    <mergeCell ref="B947:B948"/>
    <mergeCell ref="A929:A938"/>
    <mergeCell ref="B929:B930"/>
    <mergeCell ref="B931:B932"/>
    <mergeCell ref="B933:B934"/>
    <mergeCell ref="B935:B936"/>
    <mergeCell ref="B937:B938"/>
    <mergeCell ref="A919:A928"/>
    <mergeCell ref="B919:B920"/>
    <mergeCell ref="B921:B922"/>
    <mergeCell ref="B923:B924"/>
    <mergeCell ref="B925:B926"/>
    <mergeCell ref="B927:B928"/>
    <mergeCell ref="A909:A918"/>
    <mergeCell ref="B909:B910"/>
    <mergeCell ref="B911:B912"/>
    <mergeCell ref="B913:B914"/>
    <mergeCell ref="B915:B916"/>
    <mergeCell ref="B917:B918"/>
    <mergeCell ref="A899:A908"/>
    <mergeCell ref="B899:B900"/>
    <mergeCell ref="B901:B902"/>
    <mergeCell ref="B903:B904"/>
    <mergeCell ref="B905:B906"/>
    <mergeCell ref="B907:B908"/>
    <mergeCell ref="A889:A898"/>
    <mergeCell ref="B889:B890"/>
    <mergeCell ref="B891:B892"/>
    <mergeCell ref="B893:B894"/>
    <mergeCell ref="B895:B896"/>
    <mergeCell ref="B897:B898"/>
    <mergeCell ref="A879:A888"/>
    <mergeCell ref="B879:B880"/>
    <mergeCell ref="B881:B882"/>
    <mergeCell ref="B883:B884"/>
    <mergeCell ref="B885:B886"/>
    <mergeCell ref="B887:B888"/>
    <mergeCell ref="A869:A878"/>
    <mergeCell ref="B869:B870"/>
    <mergeCell ref="B871:B872"/>
    <mergeCell ref="B873:B874"/>
    <mergeCell ref="B875:B876"/>
    <mergeCell ref="B877:B878"/>
    <mergeCell ref="A859:A868"/>
    <mergeCell ref="B859:B860"/>
    <mergeCell ref="B861:B862"/>
    <mergeCell ref="B863:B864"/>
    <mergeCell ref="B865:B866"/>
    <mergeCell ref="B867:B868"/>
    <mergeCell ref="A849:A858"/>
    <mergeCell ref="B849:B850"/>
    <mergeCell ref="B851:B852"/>
    <mergeCell ref="B853:B854"/>
    <mergeCell ref="B855:B856"/>
    <mergeCell ref="B857:B858"/>
    <mergeCell ref="A839:A848"/>
    <mergeCell ref="B839:B840"/>
    <mergeCell ref="B841:B842"/>
    <mergeCell ref="B843:B844"/>
    <mergeCell ref="B845:B846"/>
    <mergeCell ref="B847:B848"/>
    <mergeCell ref="A829:A838"/>
    <mergeCell ref="B829:B830"/>
    <mergeCell ref="B831:B832"/>
    <mergeCell ref="B833:B834"/>
    <mergeCell ref="B835:B836"/>
    <mergeCell ref="B837:B838"/>
    <mergeCell ref="A819:A828"/>
    <mergeCell ref="B819:B820"/>
    <mergeCell ref="B821:B822"/>
    <mergeCell ref="B823:B824"/>
    <mergeCell ref="B825:B826"/>
    <mergeCell ref="B827:B828"/>
    <mergeCell ref="A809:A818"/>
    <mergeCell ref="B809:B810"/>
    <mergeCell ref="B811:B812"/>
    <mergeCell ref="B813:B814"/>
    <mergeCell ref="B815:B816"/>
    <mergeCell ref="B817:B818"/>
    <mergeCell ref="A799:A808"/>
    <mergeCell ref="B799:B800"/>
    <mergeCell ref="B801:B802"/>
    <mergeCell ref="B803:B804"/>
    <mergeCell ref="B805:B806"/>
    <mergeCell ref="B807:B808"/>
    <mergeCell ref="A789:A798"/>
    <mergeCell ref="B789:B790"/>
    <mergeCell ref="B791:B792"/>
    <mergeCell ref="B793:B794"/>
    <mergeCell ref="B795:B796"/>
    <mergeCell ref="B797:B798"/>
    <mergeCell ref="A779:A788"/>
    <mergeCell ref="B779:B780"/>
    <mergeCell ref="B781:B782"/>
    <mergeCell ref="B783:B784"/>
    <mergeCell ref="B785:B786"/>
    <mergeCell ref="B787:B788"/>
    <mergeCell ref="A769:A778"/>
    <mergeCell ref="B769:B770"/>
    <mergeCell ref="B771:B772"/>
    <mergeCell ref="B773:B774"/>
    <mergeCell ref="B775:B776"/>
    <mergeCell ref="B777:B778"/>
    <mergeCell ref="A759:A768"/>
    <mergeCell ref="B759:B760"/>
    <mergeCell ref="B761:B762"/>
    <mergeCell ref="B763:B764"/>
    <mergeCell ref="B765:B766"/>
    <mergeCell ref="B767:B768"/>
    <mergeCell ref="A749:A758"/>
    <mergeCell ref="B749:B750"/>
    <mergeCell ref="B751:B752"/>
    <mergeCell ref="B753:B754"/>
    <mergeCell ref="B755:B756"/>
    <mergeCell ref="B757:B758"/>
    <mergeCell ref="A739:A748"/>
    <mergeCell ref="B739:B740"/>
    <mergeCell ref="B741:B742"/>
    <mergeCell ref="B743:B744"/>
    <mergeCell ref="B745:B746"/>
    <mergeCell ref="B747:B748"/>
    <mergeCell ref="A729:A738"/>
    <mergeCell ref="B729:B730"/>
    <mergeCell ref="B731:B732"/>
    <mergeCell ref="B733:B734"/>
    <mergeCell ref="B735:B736"/>
    <mergeCell ref="B737:B738"/>
    <mergeCell ref="A719:A728"/>
    <mergeCell ref="B719:B720"/>
    <mergeCell ref="B721:B722"/>
    <mergeCell ref="B723:B724"/>
    <mergeCell ref="B725:B726"/>
    <mergeCell ref="B727:B728"/>
    <mergeCell ref="A709:A718"/>
    <mergeCell ref="B709:B710"/>
    <mergeCell ref="B711:B712"/>
    <mergeCell ref="B713:B714"/>
    <mergeCell ref="B715:B716"/>
    <mergeCell ref="B717:B718"/>
    <mergeCell ref="A699:A708"/>
    <mergeCell ref="B699:B700"/>
    <mergeCell ref="B701:B702"/>
    <mergeCell ref="B703:B704"/>
    <mergeCell ref="B705:B706"/>
    <mergeCell ref="B707:B708"/>
    <mergeCell ref="A689:A698"/>
    <mergeCell ref="B689:B690"/>
    <mergeCell ref="B691:B692"/>
    <mergeCell ref="B693:B694"/>
    <mergeCell ref="B695:B696"/>
    <mergeCell ref="B697:B698"/>
    <mergeCell ref="A679:A688"/>
    <mergeCell ref="B679:B680"/>
    <mergeCell ref="B681:B682"/>
    <mergeCell ref="B683:B684"/>
    <mergeCell ref="B685:B686"/>
    <mergeCell ref="B687:B688"/>
    <mergeCell ref="A669:A678"/>
    <mergeCell ref="B669:B670"/>
    <mergeCell ref="B671:B672"/>
    <mergeCell ref="B673:B674"/>
    <mergeCell ref="B675:B676"/>
    <mergeCell ref="B677:B678"/>
    <mergeCell ref="A659:A668"/>
    <mergeCell ref="B659:B660"/>
    <mergeCell ref="B661:B662"/>
    <mergeCell ref="B663:B664"/>
    <mergeCell ref="B665:B666"/>
    <mergeCell ref="B667:B668"/>
    <mergeCell ref="A649:A658"/>
    <mergeCell ref="B649:B650"/>
    <mergeCell ref="B651:B652"/>
    <mergeCell ref="B653:B654"/>
    <mergeCell ref="B655:B656"/>
    <mergeCell ref="B657:B658"/>
    <mergeCell ref="A643:A644"/>
    <mergeCell ref="B643:B644"/>
    <mergeCell ref="A645:A646"/>
    <mergeCell ref="B645:B646"/>
    <mergeCell ref="A647:A648"/>
    <mergeCell ref="B647:B648"/>
    <mergeCell ref="A617:A627"/>
    <mergeCell ref="A628:A638"/>
    <mergeCell ref="A639:A640"/>
    <mergeCell ref="B639:B640"/>
    <mergeCell ref="A641:A642"/>
    <mergeCell ref="B641:B642"/>
    <mergeCell ref="A551:A561"/>
    <mergeCell ref="A562:A572"/>
    <mergeCell ref="A573:A583"/>
    <mergeCell ref="A584:A594"/>
    <mergeCell ref="A595:A605"/>
    <mergeCell ref="A606:A616"/>
    <mergeCell ref="A485:A495"/>
    <mergeCell ref="A496:A506"/>
    <mergeCell ref="A507:A517"/>
    <mergeCell ref="A518:A528"/>
    <mergeCell ref="A529:A539"/>
    <mergeCell ref="A540:A550"/>
    <mergeCell ref="A419:A429"/>
    <mergeCell ref="A430:A440"/>
    <mergeCell ref="A441:A451"/>
    <mergeCell ref="A452:A462"/>
    <mergeCell ref="A463:A473"/>
    <mergeCell ref="A474:A484"/>
    <mergeCell ref="A353:A363"/>
    <mergeCell ref="A364:A374"/>
    <mergeCell ref="A375:A385"/>
    <mergeCell ref="A386:A396"/>
    <mergeCell ref="A397:A407"/>
    <mergeCell ref="A408:A418"/>
    <mergeCell ref="A287:A297"/>
    <mergeCell ref="A298:A308"/>
    <mergeCell ref="A309:A319"/>
    <mergeCell ref="A320:A330"/>
    <mergeCell ref="A331:A341"/>
    <mergeCell ref="A342:A352"/>
    <mergeCell ref="A221:A231"/>
    <mergeCell ref="A232:A242"/>
    <mergeCell ref="A243:A253"/>
    <mergeCell ref="A254:A264"/>
    <mergeCell ref="A265:A275"/>
    <mergeCell ref="A276:A286"/>
    <mergeCell ref="A155:A165"/>
    <mergeCell ref="A166:A176"/>
    <mergeCell ref="A177:A187"/>
    <mergeCell ref="A188:A198"/>
    <mergeCell ref="A199:A209"/>
    <mergeCell ref="A210:A220"/>
    <mergeCell ref="A89:A99"/>
    <mergeCell ref="A100:A110"/>
    <mergeCell ref="A111:A121"/>
    <mergeCell ref="A122:A132"/>
    <mergeCell ref="A133:A143"/>
    <mergeCell ref="A144:A154"/>
    <mergeCell ref="A67:A77"/>
    <mergeCell ref="B69:B70"/>
    <mergeCell ref="B71:B72"/>
    <mergeCell ref="B73:B74"/>
    <mergeCell ref="B75:B76"/>
    <mergeCell ref="A78:A88"/>
    <mergeCell ref="A42:A43"/>
    <mergeCell ref="B42:B43"/>
    <mergeCell ref="A45:A55"/>
    <mergeCell ref="A56:A66"/>
    <mergeCell ref="B58:B59"/>
    <mergeCell ref="B60:B61"/>
    <mergeCell ref="B62:B63"/>
    <mergeCell ref="B64:B65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4:A16"/>
    <mergeCell ref="A17:A18"/>
    <mergeCell ref="B17:B18"/>
    <mergeCell ref="A19:A20"/>
    <mergeCell ref="B19:B20"/>
    <mergeCell ref="A22:A23"/>
    <mergeCell ref="B22:B23"/>
    <mergeCell ref="A8:H8"/>
    <mergeCell ref="F9:G9"/>
    <mergeCell ref="A10:A12"/>
    <mergeCell ref="B10:B12"/>
    <mergeCell ref="C10:C12"/>
    <mergeCell ref="E10:H10"/>
    <mergeCell ref="E11:H11"/>
  </mergeCells>
  <pageMargins left="0.51181102362204722" right="0" top="0.15748031496062992" bottom="0.15748031496062992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адр.9 мес.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2018-10-29T06:56:47Z</dcterms:created>
  <dcterms:modified xsi:type="dcterms:W3CDTF">2018-10-29T07:00:16Z</dcterms:modified>
</cp:coreProperties>
</file>