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080" windowHeight="6375"/>
  </bookViews>
  <sheets>
    <sheet name="2 кв. (нов.форма)" sheetId="1" r:id="rId1"/>
    <sheet name="6 мес. (нов.форма)" sheetId="2" r:id="rId2"/>
    <sheet name="Форма 2. (2 кв.)" sheetId="3" r:id="rId3"/>
    <sheet name="Форма 2. (6 мес)" sheetId="4" r:id="rId4"/>
  </sheets>
  <externalReferences>
    <externalReference r:id="rId5"/>
  </externalReferences>
  <calcPr calcId="125725" refMode="R1C1"/>
</workbook>
</file>

<file path=xl/calcChain.xml><?xml version="1.0" encoding="utf-8"?>
<calcChain xmlns="http://schemas.openxmlformats.org/spreadsheetml/2006/main">
  <c r="D932" i="4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30"/>
  <c r="D829"/>
  <c r="D828"/>
  <c r="D827"/>
  <c r="D826"/>
  <c r="D825"/>
  <c r="D824"/>
  <c r="D823"/>
  <c r="D822"/>
  <c r="D821"/>
  <c r="D820"/>
  <c r="D819"/>
  <c r="F818"/>
  <c r="D818" s="1"/>
  <c r="F817"/>
  <c r="D817" s="1"/>
  <c r="F816"/>
  <c r="D816" s="1"/>
  <c r="D815"/>
  <c r="D814"/>
  <c r="D813"/>
  <c r="D812"/>
  <c r="D811"/>
  <c r="D810"/>
  <c r="D809"/>
  <c r="D808"/>
  <c r="F807"/>
  <c r="E807"/>
  <c r="D807" s="1"/>
  <c r="D806"/>
  <c r="D805"/>
  <c r="D804"/>
  <c r="D803"/>
  <c r="D802"/>
  <c r="D801"/>
  <c r="D800"/>
  <c r="D799"/>
  <c r="F798"/>
  <c r="E798"/>
  <c r="D797"/>
  <c r="D796"/>
  <c r="D795"/>
  <c r="D794"/>
  <c r="D793"/>
  <c r="D792"/>
  <c r="D791"/>
  <c r="D790"/>
  <c r="F789"/>
  <c r="E789"/>
  <c r="D789" s="1"/>
  <c r="D788"/>
  <c r="D787"/>
  <c r="D786"/>
  <c r="D785"/>
  <c r="D784"/>
  <c r="D783"/>
  <c r="D782"/>
  <c r="D781"/>
  <c r="F780"/>
  <c r="E780"/>
  <c r="D779"/>
  <c r="D778"/>
  <c r="D777"/>
  <c r="D776"/>
  <c r="D775"/>
  <c r="D774"/>
  <c r="D773"/>
  <c r="D772"/>
  <c r="F771"/>
  <c r="E771"/>
  <c r="D770"/>
  <c r="D769"/>
  <c r="D768"/>
  <c r="D767"/>
  <c r="D766"/>
  <c r="D765"/>
  <c r="D764"/>
  <c r="D763"/>
  <c r="F762"/>
  <c r="E762"/>
  <c r="D761"/>
  <c r="D760"/>
  <c r="D759"/>
  <c r="D758"/>
  <c r="D757"/>
  <c r="D756"/>
  <c r="D755"/>
  <c r="D754"/>
  <c r="F753"/>
  <c r="E753"/>
  <c r="D753" s="1"/>
  <c r="D752"/>
  <c r="D751"/>
  <c r="D750"/>
  <c r="D749"/>
  <c r="D748"/>
  <c r="D747"/>
  <c r="D746"/>
  <c r="D745"/>
  <c r="F744"/>
  <c r="E744"/>
  <c r="D744" s="1"/>
  <c r="D743"/>
  <c r="D742"/>
  <c r="D741"/>
  <c r="D740"/>
  <c r="D739"/>
  <c r="D738"/>
  <c r="D737"/>
  <c r="D736"/>
  <c r="F735"/>
  <c r="E735"/>
  <c r="D735" s="1"/>
  <c r="D734"/>
  <c r="D733"/>
  <c r="D732"/>
  <c r="D731"/>
  <c r="D730"/>
  <c r="D729"/>
  <c r="D728"/>
  <c r="D727"/>
  <c r="F726"/>
  <c r="E726"/>
  <c r="D725"/>
  <c r="D724"/>
  <c r="D723"/>
  <c r="D722"/>
  <c r="D721"/>
  <c r="D720"/>
  <c r="D719"/>
  <c r="D718"/>
  <c r="F717"/>
  <c r="E717"/>
  <c r="D717" s="1"/>
  <c r="D716"/>
  <c r="D715"/>
  <c r="D714"/>
  <c r="D713"/>
  <c r="D712"/>
  <c r="D711"/>
  <c r="D710"/>
  <c r="D709"/>
  <c r="F708"/>
  <c r="E708"/>
  <c r="D707"/>
  <c r="D706"/>
  <c r="D705"/>
  <c r="D704"/>
  <c r="D703"/>
  <c r="D702"/>
  <c r="D701"/>
  <c r="D700"/>
  <c r="F699"/>
  <c r="E699"/>
  <c r="D699" s="1"/>
  <c r="D698"/>
  <c r="D697"/>
  <c r="D696"/>
  <c r="D695"/>
  <c r="D694"/>
  <c r="D693"/>
  <c r="D692"/>
  <c r="D691"/>
  <c r="F690"/>
  <c r="E690"/>
  <c r="D690" s="1"/>
  <c r="D689"/>
  <c r="D688"/>
  <c r="D687"/>
  <c r="D686"/>
  <c r="D685"/>
  <c r="D684"/>
  <c r="D683"/>
  <c r="D682"/>
  <c r="F681"/>
  <c r="E681"/>
  <c r="D681" s="1"/>
  <c r="D680"/>
  <c r="D679"/>
  <c r="D678"/>
  <c r="D677"/>
  <c r="E676"/>
  <c r="D676" s="1"/>
  <c r="E675"/>
  <c r="D675" s="1"/>
  <c r="D674"/>
  <c r="D673"/>
  <c r="F672"/>
  <c r="E672"/>
  <c r="D671"/>
  <c r="D670"/>
  <c r="D669"/>
  <c r="D668"/>
  <c r="D667"/>
  <c r="D666"/>
  <c r="D665"/>
  <c r="D664"/>
  <c r="F663"/>
  <c r="E663"/>
  <c r="D663" s="1"/>
  <c r="D662"/>
  <c r="D661"/>
  <c r="D660"/>
  <c r="D659"/>
  <c r="D658"/>
  <c r="D657"/>
  <c r="D656"/>
  <c r="D655"/>
  <c r="F654"/>
  <c r="E654"/>
  <c r="D654" s="1"/>
  <c r="D653"/>
  <c r="D652"/>
  <c r="D651"/>
  <c r="D650"/>
  <c r="D649"/>
  <c r="D648"/>
  <c r="D647"/>
  <c r="D646"/>
  <c r="F645"/>
  <c r="E645"/>
  <c r="D645" s="1"/>
  <c r="D644"/>
  <c r="D643"/>
  <c r="D642"/>
  <c r="D641"/>
  <c r="D640"/>
  <c r="D639"/>
  <c r="D638"/>
  <c r="D637"/>
  <c r="F636"/>
  <c r="E636"/>
  <c r="D636" s="1"/>
  <c r="D635"/>
  <c r="D634"/>
  <c r="D633"/>
  <c r="D632"/>
  <c r="D631"/>
  <c r="D630"/>
  <c r="D629"/>
  <c r="D628"/>
  <c r="F627"/>
  <c r="E627"/>
  <c r="D627" s="1"/>
  <c r="D626"/>
  <c r="D625"/>
  <c r="D624"/>
  <c r="D623"/>
  <c r="D622"/>
  <c r="D621"/>
  <c r="D620"/>
  <c r="D619"/>
  <c r="F618"/>
  <c r="E618"/>
  <c r="D618" s="1"/>
  <c r="D617"/>
  <c r="D616"/>
  <c r="D615"/>
  <c r="D614"/>
  <c r="D613"/>
  <c r="D612"/>
  <c r="D611"/>
  <c r="D610"/>
  <c r="F609"/>
  <c r="E609"/>
  <c r="D609" s="1"/>
  <c r="D608"/>
  <c r="D607"/>
  <c r="D606"/>
  <c r="D605"/>
  <c r="D604"/>
  <c r="D603"/>
  <c r="D602"/>
  <c r="D601"/>
  <c r="F600"/>
  <c r="E600"/>
  <c r="D599"/>
  <c r="D598"/>
  <c r="D597"/>
  <c r="D596"/>
  <c r="D595"/>
  <c r="D594"/>
  <c r="D593"/>
  <c r="D592"/>
  <c r="F591"/>
  <c r="E591"/>
  <c r="D591" s="1"/>
  <c r="D590"/>
  <c r="D589"/>
  <c r="D588"/>
  <c r="D587"/>
  <c r="D586"/>
  <c r="D585"/>
  <c r="D584"/>
  <c r="D583"/>
  <c r="F582"/>
  <c r="E582"/>
  <c r="D581"/>
  <c r="D580"/>
  <c r="D579"/>
  <c r="D578"/>
  <c r="D577"/>
  <c r="D576"/>
  <c r="D575"/>
  <c r="D574"/>
  <c r="F573"/>
  <c r="E573"/>
  <c r="D573" s="1"/>
  <c r="D572"/>
  <c r="D571"/>
  <c r="D570"/>
  <c r="D569"/>
  <c r="D568"/>
  <c r="D567"/>
  <c r="D566"/>
  <c r="D565"/>
  <c r="F564"/>
  <c r="E564"/>
  <c r="D564" s="1"/>
  <c r="D563"/>
  <c r="D562"/>
  <c r="D561"/>
  <c r="D560"/>
  <c r="D559"/>
  <c r="D558"/>
  <c r="D557"/>
  <c r="D556"/>
  <c r="F555"/>
  <c r="E555"/>
  <c r="D555" s="1"/>
  <c r="D554"/>
  <c r="D553"/>
  <c r="D552"/>
  <c r="D551"/>
  <c r="D550"/>
  <c r="D549"/>
  <c r="D548"/>
  <c r="D547"/>
  <c r="F546"/>
  <c r="E546"/>
  <c r="D546" s="1"/>
  <c r="D545"/>
  <c r="D544"/>
  <c r="D543"/>
  <c r="D542"/>
  <c r="D541"/>
  <c r="D540"/>
  <c r="D539"/>
  <c r="D538"/>
  <c r="F537"/>
  <c r="E537"/>
  <c r="D537" s="1"/>
  <c r="D536"/>
  <c r="D535"/>
  <c r="D534"/>
  <c r="D533"/>
  <c r="D532"/>
  <c r="D531"/>
  <c r="D530"/>
  <c r="D529"/>
  <c r="F528"/>
  <c r="E528"/>
  <c r="D528" s="1"/>
  <c r="D527"/>
  <c r="D526"/>
  <c r="D525"/>
  <c r="D524"/>
  <c r="D523"/>
  <c r="D522"/>
  <c r="D521"/>
  <c r="D520"/>
  <c r="F519"/>
  <c r="E519"/>
  <c r="D519" s="1"/>
  <c r="D518"/>
  <c r="D517"/>
  <c r="D516"/>
  <c r="D515"/>
  <c r="D514"/>
  <c r="D513"/>
  <c r="D512"/>
  <c r="D511"/>
  <c r="F510"/>
  <c r="E510"/>
  <c r="D510" s="1"/>
  <c r="D509"/>
  <c r="D508"/>
  <c r="D507"/>
  <c r="D506"/>
  <c r="D505"/>
  <c r="D504"/>
  <c r="D503"/>
  <c r="D502"/>
  <c r="F501"/>
  <c r="E501"/>
  <c r="D501" s="1"/>
  <c r="D500"/>
  <c r="D499"/>
  <c r="D498"/>
  <c r="D497"/>
  <c r="D496"/>
  <c r="D495"/>
  <c r="D494"/>
  <c r="D493"/>
  <c r="F492"/>
  <c r="E492"/>
  <c r="D492" s="1"/>
  <c r="D491"/>
  <c r="D490"/>
  <c r="D489"/>
  <c r="D488"/>
  <c r="D487"/>
  <c r="D486"/>
  <c r="D485"/>
  <c r="D484"/>
  <c r="F483"/>
  <c r="E483"/>
  <c r="D483" s="1"/>
  <c r="D482"/>
  <c r="D481"/>
  <c r="D480"/>
  <c r="D479"/>
  <c r="D478"/>
  <c r="D477"/>
  <c r="D476"/>
  <c r="D475"/>
  <c r="F474"/>
  <c r="E474"/>
  <c r="D473"/>
  <c r="D472"/>
  <c r="D471"/>
  <c r="D470"/>
  <c r="D469"/>
  <c r="D468"/>
  <c r="D467"/>
  <c r="D466"/>
  <c r="F465"/>
  <c r="E465"/>
  <c r="D464"/>
  <c r="D463"/>
  <c r="D462"/>
  <c r="D461"/>
  <c r="D460"/>
  <c r="D459"/>
  <c r="D458"/>
  <c r="D457"/>
  <c r="F456"/>
  <c r="E456"/>
  <c r="D455"/>
  <c r="D454"/>
  <c r="D453"/>
  <c r="D452"/>
  <c r="D451"/>
  <c r="D450"/>
  <c r="D449"/>
  <c r="D448"/>
  <c r="F447"/>
  <c r="E447"/>
  <c r="D446"/>
  <c r="D445"/>
  <c r="D444"/>
  <c r="D443"/>
  <c r="D442"/>
  <c r="D441"/>
  <c r="D440"/>
  <c r="D439"/>
  <c r="F438"/>
  <c r="E438"/>
  <c r="D437"/>
  <c r="D436"/>
  <c r="D435"/>
  <c r="D434"/>
  <c r="D433"/>
  <c r="D432"/>
  <c r="D431"/>
  <c r="D430"/>
  <c r="F429"/>
  <c r="E429"/>
  <c r="D429" s="1"/>
  <c r="D428"/>
  <c r="D427"/>
  <c r="D426"/>
  <c r="D425"/>
  <c r="D424"/>
  <c r="D423"/>
  <c r="D422"/>
  <c r="D421"/>
  <c r="F420"/>
  <c r="E420"/>
  <c r="D420" s="1"/>
  <c r="D419"/>
  <c r="D418"/>
  <c r="D417"/>
  <c r="D416"/>
  <c r="D415"/>
  <c r="D414"/>
  <c r="D413"/>
  <c r="D412"/>
  <c r="F411"/>
  <c r="E411"/>
  <c r="D411" s="1"/>
  <c r="D410"/>
  <c r="D409"/>
  <c r="D408"/>
  <c r="D407"/>
  <c r="D406"/>
  <c r="D405"/>
  <c r="D404"/>
  <c r="D403"/>
  <c r="F402"/>
  <c r="E402"/>
  <c r="D402" s="1"/>
  <c r="D401"/>
  <c r="D400"/>
  <c r="D399"/>
  <c r="D398"/>
  <c r="D397"/>
  <c r="D396"/>
  <c r="D395"/>
  <c r="D394"/>
  <c r="F393"/>
  <c r="E393"/>
  <c r="D393" s="1"/>
  <c r="D392"/>
  <c r="D391"/>
  <c r="D390"/>
  <c r="D389"/>
  <c r="D388"/>
  <c r="D387"/>
  <c r="E386"/>
  <c r="D386"/>
  <c r="E385"/>
  <c r="D385"/>
  <c r="F384"/>
  <c r="E384"/>
  <c r="D384" s="1"/>
  <c r="D383"/>
  <c r="D382"/>
  <c r="D381"/>
  <c r="D380"/>
  <c r="D379"/>
  <c r="D378"/>
  <c r="E377"/>
  <c r="D377" s="1"/>
  <c r="E376"/>
  <c r="D376" s="1"/>
  <c r="F375"/>
  <c r="D374"/>
  <c r="D373"/>
  <c r="D372"/>
  <c r="D371"/>
  <c r="D370"/>
  <c r="D369"/>
  <c r="D368"/>
  <c r="D367"/>
  <c r="F366"/>
  <c r="E366"/>
  <c r="D365"/>
  <c r="D364"/>
  <c r="D363"/>
  <c r="D362"/>
  <c r="D361"/>
  <c r="D360"/>
  <c r="D359"/>
  <c r="D358"/>
  <c r="F357"/>
  <c r="E357"/>
  <c r="D356"/>
  <c r="D355"/>
  <c r="D354"/>
  <c r="D353"/>
  <c r="D352"/>
  <c r="D351"/>
  <c r="D350"/>
  <c r="D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D338"/>
  <c r="F337"/>
  <c r="F328" s="1"/>
  <c r="E337"/>
  <c r="D336"/>
  <c r="D335"/>
  <c r="D334"/>
  <c r="D333"/>
  <c r="D332"/>
  <c r="D331"/>
  <c r="D330"/>
  <c r="D329"/>
  <c r="E328"/>
  <c r="D328" s="1"/>
  <c r="D326"/>
  <c r="D325"/>
  <c r="D324"/>
  <c r="D323"/>
  <c r="D322"/>
  <c r="D321"/>
  <c r="D320"/>
  <c r="D319"/>
  <c r="D318"/>
  <c r="E317"/>
  <c r="D317" s="1"/>
  <c r="D316"/>
  <c r="D315"/>
  <c r="D314"/>
  <c r="D313"/>
  <c r="D312"/>
  <c r="D311"/>
  <c r="D310"/>
  <c r="D309"/>
  <c r="D308"/>
  <c r="D307"/>
  <c r="F306"/>
  <c r="E306"/>
  <c r="D304"/>
  <c r="D303"/>
  <c r="D302"/>
  <c r="D301"/>
  <c r="D300"/>
  <c r="D299"/>
  <c r="D298"/>
  <c r="D297"/>
  <c r="D296"/>
  <c r="F295"/>
  <c r="E295"/>
  <c r="D293"/>
  <c r="D292"/>
  <c r="D291"/>
  <c r="D290"/>
  <c r="D289"/>
  <c r="D288"/>
  <c r="D287"/>
  <c r="D286"/>
  <c r="D285"/>
  <c r="E284"/>
  <c r="D284" s="1"/>
  <c r="D283"/>
  <c r="D282"/>
  <c r="D281"/>
  <c r="D280"/>
  <c r="D279"/>
  <c r="D278"/>
  <c r="D277"/>
  <c r="D276"/>
  <c r="D275"/>
  <c r="D274"/>
  <c r="E273"/>
  <c r="D273" s="1"/>
  <c r="D272"/>
  <c r="D271"/>
  <c r="D270"/>
  <c r="D269"/>
  <c r="D268"/>
  <c r="D267"/>
  <c r="D266"/>
  <c r="D265"/>
  <c r="D264"/>
  <c r="D263"/>
  <c r="F262"/>
  <c r="E262"/>
  <c r="D260"/>
  <c r="D259"/>
  <c r="D258"/>
  <c r="D257"/>
  <c r="D256"/>
  <c r="D255"/>
  <c r="D254"/>
  <c r="D253"/>
  <c r="D252"/>
  <c r="F251"/>
  <c r="E251"/>
  <c r="D249"/>
  <c r="D248"/>
  <c r="D247"/>
  <c r="D246"/>
  <c r="D245"/>
  <c r="D244"/>
  <c r="D243"/>
  <c r="D242"/>
  <c r="D241"/>
  <c r="F240"/>
  <c r="E240"/>
  <c r="D240" s="1"/>
  <c r="D238"/>
  <c r="D237"/>
  <c r="D236"/>
  <c r="D235"/>
  <c r="D234"/>
  <c r="D233"/>
  <c r="D232"/>
  <c r="D231"/>
  <c r="D230"/>
  <c r="E229"/>
  <c r="D229" s="1"/>
  <c r="D228"/>
  <c r="D227"/>
  <c r="D226"/>
  <c r="D225"/>
  <c r="D224"/>
  <c r="D223"/>
  <c r="D222"/>
  <c r="D221"/>
  <c r="D220"/>
  <c r="D219"/>
  <c r="E218"/>
  <c r="D218" s="1"/>
  <c r="D217"/>
  <c r="D216"/>
  <c r="D215"/>
  <c r="D214"/>
  <c r="D213"/>
  <c r="D212"/>
  <c r="D211"/>
  <c r="D210"/>
  <c r="D209"/>
  <c r="D208"/>
  <c r="E207"/>
  <c r="D207" s="1"/>
  <c r="D206"/>
  <c r="D205"/>
  <c r="D204"/>
  <c r="D203"/>
  <c r="D202"/>
  <c r="D201"/>
  <c r="D200"/>
  <c r="D199"/>
  <c r="D198"/>
  <c r="D197"/>
  <c r="E196"/>
  <c r="D196" s="1"/>
  <c r="D195"/>
  <c r="D194"/>
  <c r="D193"/>
  <c r="D192"/>
  <c r="D191"/>
  <c r="D190"/>
  <c r="D189"/>
  <c r="D188"/>
  <c r="D187"/>
  <c r="D186"/>
  <c r="F185"/>
  <c r="D185" s="1"/>
  <c r="E183"/>
  <c r="D183" s="1"/>
  <c r="D182"/>
  <c r="D181"/>
  <c r="D180"/>
  <c r="D179"/>
  <c r="D178"/>
  <c r="D177"/>
  <c r="D176"/>
  <c r="D175"/>
  <c r="E174"/>
  <c r="D174" s="1"/>
  <c r="D173"/>
  <c r="E163"/>
  <c r="D161"/>
  <c r="D160"/>
  <c r="D159"/>
  <c r="D158"/>
  <c r="D157"/>
  <c r="D156"/>
  <c r="D155"/>
  <c r="D154"/>
  <c r="D153"/>
  <c r="F152"/>
  <c r="D152" s="1"/>
  <c r="E141"/>
  <c r="E139"/>
  <c r="D139" s="1"/>
  <c r="D138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F119"/>
  <c r="E119"/>
  <c r="E117"/>
  <c r="D117" s="1"/>
  <c r="D116"/>
  <c r="D115"/>
  <c r="D114"/>
  <c r="D113"/>
  <c r="D112"/>
  <c r="D111"/>
  <c r="D110"/>
  <c r="D109"/>
  <c r="D107"/>
  <c r="D106"/>
  <c r="D105"/>
  <c r="D104"/>
  <c r="D103"/>
  <c r="D102"/>
  <c r="D101"/>
  <c r="D100"/>
  <c r="D99"/>
  <c r="D98"/>
  <c r="F97"/>
  <c r="E97"/>
  <c r="E95"/>
  <c r="D95" s="1"/>
  <c r="D94"/>
  <c r="D93"/>
  <c r="D92"/>
  <c r="D91"/>
  <c r="D90"/>
  <c r="D89"/>
  <c r="D88"/>
  <c r="D87"/>
  <c r="D85"/>
  <c r="E84"/>
  <c r="D84" s="1"/>
  <c r="D83"/>
  <c r="D82"/>
  <c r="D79"/>
  <c r="D78"/>
  <c r="D77"/>
  <c r="D76"/>
  <c r="F75"/>
  <c r="D73"/>
  <c r="D72"/>
  <c r="D71"/>
  <c r="D70"/>
  <c r="D69"/>
  <c r="D68"/>
  <c r="D67"/>
  <c r="D66"/>
  <c r="D65"/>
  <c r="E64"/>
  <c r="D64" s="1"/>
  <c r="D63"/>
  <c r="D62"/>
  <c r="D61"/>
  <c r="D60"/>
  <c r="D59"/>
  <c r="D58"/>
  <c r="D57"/>
  <c r="D56"/>
  <c r="D55"/>
  <c r="D54"/>
  <c r="F53"/>
  <c r="E53"/>
  <c r="D51"/>
  <c r="D50"/>
  <c r="D49"/>
  <c r="D48"/>
  <c r="D47"/>
  <c r="D46"/>
  <c r="D45"/>
  <c r="D44"/>
  <c r="D43"/>
  <c r="F42"/>
  <c r="E42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0"/>
  <c r="D30"/>
  <c r="D19"/>
  <c r="D18"/>
  <c r="D16"/>
  <c r="D15"/>
  <c r="D932" i="3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30"/>
  <c r="D829"/>
  <c r="D828"/>
  <c r="D827"/>
  <c r="D826"/>
  <c r="D825"/>
  <c r="D824"/>
  <c r="D823"/>
  <c r="D822"/>
  <c r="D821"/>
  <c r="D820"/>
  <c r="D819"/>
  <c r="F818"/>
  <c r="D818" s="1"/>
  <c r="F817"/>
  <c r="D817" s="1"/>
  <c r="F816"/>
  <c r="D816" s="1"/>
  <c r="D815"/>
  <c r="D814"/>
  <c r="D813"/>
  <c r="D812"/>
  <c r="D811"/>
  <c r="D810"/>
  <c r="D809"/>
  <c r="D808"/>
  <c r="F807"/>
  <c r="E807"/>
  <c r="D807" s="1"/>
  <c r="D806"/>
  <c r="D805"/>
  <c r="D804"/>
  <c r="D803"/>
  <c r="D802"/>
  <c r="D801"/>
  <c r="D800"/>
  <c r="D799"/>
  <c r="F798"/>
  <c r="E798"/>
  <c r="D797"/>
  <c r="D796"/>
  <c r="D795"/>
  <c r="D794"/>
  <c r="D793"/>
  <c r="D792"/>
  <c r="D791"/>
  <c r="D790"/>
  <c r="F789"/>
  <c r="E789"/>
  <c r="D789" s="1"/>
  <c r="D788"/>
  <c r="D787"/>
  <c r="D786"/>
  <c r="D785"/>
  <c r="D784"/>
  <c r="D783"/>
  <c r="D782"/>
  <c r="D781"/>
  <c r="F780"/>
  <c r="E780"/>
  <c r="D779"/>
  <c r="D778"/>
  <c r="D777"/>
  <c r="D776"/>
  <c r="D775"/>
  <c r="D774"/>
  <c r="D773"/>
  <c r="D772"/>
  <c r="F771"/>
  <c r="E771"/>
  <c r="D770"/>
  <c r="D769"/>
  <c r="D768"/>
  <c r="D767"/>
  <c r="D766"/>
  <c r="D765"/>
  <c r="D764"/>
  <c r="D763"/>
  <c r="F762"/>
  <c r="E762"/>
  <c r="D761"/>
  <c r="D760"/>
  <c r="D759"/>
  <c r="D758"/>
  <c r="D757"/>
  <c r="D756"/>
  <c r="D755"/>
  <c r="D754"/>
  <c r="F753"/>
  <c r="E753"/>
  <c r="D753" s="1"/>
  <c r="D752"/>
  <c r="D751"/>
  <c r="D750"/>
  <c r="D749"/>
  <c r="D748"/>
  <c r="D747"/>
  <c r="D746"/>
  <c r="D745"/>
  <c r="F744"/>
  <c r="E744"/>
  <c r="D743"/>
  <c r="D742"/>
  <c r="D741"/>
  <c r="D740"/>
  <c r="D739"/>
  <c r="D738"/>
  <c r="D737"/>
  <c r="D736"/>
  <c r="F735"/>
  <c r="E735"/>
  <c r="D734"/>
  <c r="D733"/>
  <c r="D732"/>
  <c r="D731"/>
  <c r="D730"/>
  <c r="D729"/>
  <c r="D728"/>
  <c r="D727"/>
  <c r="F726"/>
  <c r="E726"/>
  <c r="D725"/>
  <c r="D724"/>
  <c r="D723"/>
  <c r="D722"/>
  <c r="D721"/>
  <c r="D720"/>
  <c r="D719"/>
  <c r="D718"/>
  <c r="F717"/>
  <c r="E717"/>
  <c r="D716"/>
  <c r="D715"/>
  <c r="D714"/>
  <c r="D713"/>
  <c r="D712"/>
  <c r="D711"/>
  <c r="D710"/>
  <c r="D709"/>
  <c r="F708"/>
  <c r="E708"/>
  <c r="D707"/>
  <c r="D706"/>
  <c r="D705"/>
  <c r="D704"/>
  <c r="D703"/>
  <c r="D702"/>
  <c r="D701"/>
  <c r="D700"/>
  <c r="F699"/>
  <c r="E699"/>
  <c r="D699" s="1"/>
  <c r="D698"/>
  <c r="D697"/>
  <c r="D696"/>
  <c r="D695"/>
  <c r="D694"/>
  <c r="D693"/>
  <c r="D692"/>
  <c r="D691"/>
  <c r="F690"/>
  <c r="E690"/>
  <c r="D689"/>
  <c r="D688"/>
  <c r="D687"/>
  <c r="D686"/>
  <c r="D685"/>
  <c r="D684"/>
  <c r="D683"/>
  <c r="D682"/>
  <c r="F681"/>
  <c r="E681"/>
  <c r="D681" s="1"/>
  <c r="D680"/>
  <c r="D679"/>
  <c r="D678"/>
  <c r="D677"/>
  <c r="E676"/>
  <c r="D676" s="1"/>
  <c r="E675"/>
  <c r="D675" s="1"/>
  <c r="D674"/>
  <c r="D673"/>
  <c r="F672"/>
  <c r="E672"/>
  <c r="D672" s="1"/>
  <c r="D671"/>
  <c r="D670"/>
  <c r="D669"/>
  <c r="D668"/>
  <c r="D667"/>
  <c r="D666"/>
  <c r="D665"/>
  <c r="D664"/>
  <c r="F663"/>
  <c r="E663"/>
  <c r="D663" s="1"/>
  <c r="D662"/>
  <c r="D661"/>
  <c r="D660"/>
  <c r="D659"/>
  <c r="D658"/>
  <c r="D657"/>
  <c r="D656"/>
  <c r="D655"/>
  <c r="F654"/>
  <c r="E654"/>
  <c r="D653"/>
  <c r="D652"/>
  <c r="D651"/>
  <c r="D650"/>
  <c r="D649"/>
  <c r="D648"/>
  <c r="D647"/>
  <c r="D646"/>
  <c r="F645"/>
  <c r="E645"/>
  <c r="D645" s="1"/>
  <c r="D644"/>
  <c r="D643"/>
  <c r="D642"/>
  <c r="D641"/>
  <c r="D640"/>
  <c r="D639"/>
  <c r="D638"/>
  <c r="D637"/>
  <c r="F636"/>
  <c r="E636"/>
  <c r="D636" s="1"/>
  <c r="D635"/>
  <c r="D634"/>
  <c r="D633"/>
  <c r="D632"/>
  <c r="D631"/>
  <c r="D630"/>
  <c r="D629"/>
  <c r="D628"/>
  <c r="F627"/>
  <c r="E627"/>
  <c r="D627" s="1"/>
  <c r="D626"/>
  <c r="D625"/>
  <c r="D624"/>
  <c r="D623"/>
  <c r="D622"/>
  <c r="D621"/>
  <c r="D620"/>
  <c r="D619"/>
  <c r="F618"/>
  <c r="E618"/>
  <c r="D617"/>
  <c r="D616"/>
  <c r="D615"/>
  <c r="D614"/>
  <c r="D613"/>
  <c r="D612"/>
  <c r="D611"/>
  <c r="D610"/>
  <c r="F609"/>
  <c r="E609"/>
  <c r="D609" s="1"/>
  <c r="D608"/>
  <c r="D607"/>
  <c r="D606"/>
  <c r="D605"/>
  <c r="D604"/>
  <c r="D603"/>
  <c r="D602"/>
  <c r="D601"/>
  <c r="F600"/>
  <c r="E600"/>
  <c r="D599"/>
  <c r="D598"/>
  <c r="D597"/>
  <c r="D596"/>
  <c r="D595"/>
  <c r="D594"/>
  <c r="D593"/>
  <c r="D592"/>
  <c r="F591"/>
  <c r="E591"/>
  <c r="D591" s="1"/>
  <c r="D590"/>
  <c r="D589"/>
  <c r="D588"/>
  <c r="D587"/>
  <c r="D586"/>
  <c r="D585"/>
  <c r="D584"/>
  <c r="D583"/>
  <c r="F582"/>
  <c r="E582"/>
  <c r="D581"/>
  <c r="D580"/>
  <c r="D579"/>
  <c r="D578"/>
  <c r="D577"/>
  <c r="D576"/>
  <c r="D575"/>
  <c r="D574"/>
  <c r="F573"/>
  <c r="E573"/>
  <c r="D573" s="1"/>
  <c r="D572"/>
  <c r="D571"/>
  <c r="D570"/>
  <c r="D569"/>
  <c r="D568"/>
  <c r="D567"/>
  <c r="D566"/>
  <c r="D565"/>
  <c r="F564"/>
  <c r="E564"/>
  <c r="D563"/>
  <c r="D562"/>
  <c r="D561"/>
  <c r="D560"/>
  <c r="D559"/>
  <c r="D558"/>
  <c r="D557"/>
  <c r="D556"/>
  <c r="F555"/>
  <c r="E555"/>
  <c r="D555" s="1"/>
  <c r="D554"/>
  <c r="D553"/>
  <c r="D552"/>
  <c r="D551"/>
  <c r="D550"/>
  <c r="D549"/>
  <c r="D548"/>
  <c r="D547"/>
  <c r="F546"/>
  <c r="E546"/>
  <c r="D546" s="1"/>
  <c r="D545"/>
  <c r="D544"/>
  <c r="D543"/>
  <c r="D542"/>
  <c r="D541"/>
  <c r="D540"/>
  <c r="D539"/>
  <c r="D538"/>
  <c r="F537"/>
  <c r="E537"/>
  <c r="D537" s="1"/>
  <c r="D536"/>
  <c r="D535"/>
  <c r="D534"/>
  <c r="D533"/>
  <c r="D532"/>
  <c r="D531"/>
  <c r="D530"/>
  <c r="D529"/>
  <c r="F528"/>
  <c r="E528"/>
  <c r="D528" s="1"/>
  <c r="D527"/>
  <c r="D526"/>
  <c r="D525"/>
  <c r="D524"/>
  <c r="D523"/>
  <c r="D522"/>
  <c r="D521"/>
  <c r="D520"/>
  <c r="F519"/>
  <c r="E519"/>
  <c r="D519" s="1"/>
  <c r="D518"/>
  <c r="D517"/>
  <c r="D516"/>
  <c r="D515"/>
  <c r="D514"/>
  <c r="D513"/>
  <c r="D512"/>
  <c r="D511"/>
  <c r="F510"/>
  <c r="E510"/>
  <c r="D509"/>
  <c r="D508"/>
  <c r="D507"/>
  <c r="D506"/>
  <c r="D505"/>
  <c r="D504"/>
  <c r="D503"/>
  <c r="D502"/>
  <c r="F501"/>
  <c r="E501"/>
  <c r="D501" s="1"/>
  <c r="D500"/>
  <c r="D499"/>
  <c r="D498"/>
  <c r="D497"/>
  <c r="D496"/>
  <c r="D495"/>
  <c r="D494"/>
  <c r="D493"/>
  <c r="F492"/>
  <c r="E492"/>
  <c r="D491"/>
  <c r="D490"/>
  <c r="D489"/>
  <c r="D488"/>
  <c r="D487"/>
  <c r="D486"/>
  <c r="D485"/>
  <c r="D484"/>
  <c r="F483"/>
  <c r="E483"/>
  <c r="D483" s="1"/>
  <c r="D482"/>
  <c r="D481"/>
  <c r="D480"/>
  <c r="D479"/>
  <c r="D478"/>
  <c r="D477"/>
  <c r="D476"/>
  <c r="D475"/>
  <c r="F474"/>
  <c r="E474"/>
  <c r="D473"/>
  <c r="D472"/>
  <c r="D471"/>
  <c r="D470"/>
  <c r="D469"/>
  <c r="D468"/>
  <c r="D467"/>
  <c r="D466"/>
  <c r="F465"/>
  <c r="E465"/>
  <c r="D465" s="1"/>
  <c r="D464"/>
  <c r="D463"/>
  <c r="D462"/>
  <c r="D461"/>
  <c r="D460"/>
  <c r="D459"/>
  <c r="D458"/>
  <c r="D457"/>
  <c r="F456"/>
  <c r="E456"/>
  <c r="D455"/>
  <c r="D454"/>
  <c r="D453"/>
  <c r="D452"/>
  <c r="D451"/>
  <c r="D450"/>
  <c r="D449"/>
  <c r="D448"/>
  <c r="F447"/>
  <c r="E447"/>
  <c r="D447" s="1"/>
  <c r="D446"/>
  <c r="D445"/>
  <c r="D444"/>
  <c r="D443"/>
  <c r="D442"/>
  <c r="D441"/>
  <c r="D440"/>
  <c r="D439"/>
  <c r="F438"/>
  <c r="E438"/>
  <c r="D437"/>
  <c r="D436"/>
  <c r="D435"/>
  <c r="D434"/>
  <c r="D433"/>
  <c r="D432"/>
  <c r="D431"/>
  <c r="D430"/>
  <c r="F429"/>
  <c r="E429"/>
  <c r="D429" s="1"/>
  <c r="D428"/>
  <c r="D427"/>
  <c r="D426"/>
  <c r="D425"/>
  <c r="D424"/>
  <c r="D423"/>
  <c r="D422"/>
  <c r="D421"/>
  <c r="F420"/>
  <c r="E420"/>
  <c r="D419"/>
  <c r="D418"/>
  <c r="D417"/>
  <c r="D416"/>
  <c r="D415"/>
  <c r="D414"/>
  <c r="D413"/>
  <c r="D412"/>
  <c r="F411"/>
  <c r="E411"/>
  <c r="D411" s="1"/>
  <c r="D410"/>
  <c r="D409"/>
  <c r="D408"/>
  <c r="D407"/>
  <c r="D406"/>
  <c r="D405"/>
  <c r="D404"/>
  <c r="D403"/>
  <c r="F402"/>
  <c r="E402"/>
  <c r="D401"/>
  <c r="D400"/>
  <c r="D399"/>
  <c r="D398"/>
  <c r="D397"/>
  <c r="D396"/>
  <c r="D395"/>
  <c r="D394"/>
  <c r="F393"/>
  <c r="E393"/>
  <c r="D393" s="1"/>
  <c r="D392"/>
  <c r="D391"/>
  <c r="D390"/>
  <c r="D389"/>
  <c r="D388"/>
  <c r="D387"/>
  <c r="E386"/>
  <c r="D386"/>
  <c r="E385"/>
  <c r="D385"/>
  <c r="F384"/>
  <c r="E384"/>
  <c r="D384" s="1"/>
  <c r="D383"/>
  <c r="D382"/>
  <c r="D381"/>
  <c r="D380"/>
  <c r="D379"/>
  <c r="D378"/>
  <c r="E377"/>
  <c r="D377" s="1"/>
  <c r="E376"/>
  <c r="D376" s="1"/>
  <c r="F375"/>
  <c r="D374"/>
  <c r="D373"/>
  <c r="D372"/>
  <c r="D371"/>
  <c r="D370"/>
  <c r="D369"/>
  <c r="D368"/>
  <c r="D367"/>
  <c r="F366"/>
  <c r="E366"/>
  <c r="D365"/>
  <c r="D364"/>
  <c r="D363"/>
  <c r="D362"/>
  <c r="D361"/>
  <c r="D360"/>
  <c r="D359"/>
  <c r="D358"/>
  <c r="F357"/>
  <c r="E357"/>
  <c r="D357"/>
  <c r="D356"/>
  <c r="D355"/>
  <c r="D354"/>
  <c r="D353"/>
  <c r="D352"/>
  <c r="D351"/>
  <c r="D350"/>
  <c r="D349"/>
  <c r="F348"/>
  <c r="E348"/>
  <c r="D348" s="1"/>
  <c r="F347"/>
  <c r="E347"/>
  <c r="D347" s="1"/>
  <c r="F346"/>
  <c r="E346"/>
  <c r="F345"/>
  <c r="E345"/>
  <c r="D345" s="1"/>
  <c r="F344"/>
  <c r="E344"/>
  <c r="F343"/>
  <c r="E343"/>
  <c r="F342"/>
  <c r="E342"/>
  <c r="D342" s="1"/>
  <c r="F341"/>
  <c r="E341"/>
  <c r="D341" s="1"/>
  <c r="F340"/>
  <c r="E340"/>
  <c r="D340" s="1"/>
  <c r="F339"/>
  <c r="F337"/>
  <c r="E337"/>
  <c r="D336"/>
  <c r="D335"/>
  <c r="D334"/>
  <c r="D333"/>
  <c r="D332"/>
  <c r="D331"/>
  <c r="D330"/>
  <c r="D329"/>
  <c r="F328"/>
  <c r="D326"/>
  <c r="D325"/>
  <c r="D324"/>
  <c r="D323"/>
  <c r="D322"/>
  <c r="D321"/>
  <c r="D320"/>
  <c r="D319"/>
  <c r="D318"/>
  <c r="E317"/>
  <c r="D317" s="1"/>
  <c r="D316"/>
  <c r="D315"/>
  <c r="D314"/>
  <c r="D313"/>
  <c r="D312"/>
  <c r="D311"/>
  <c r="D310"/>
  <c r="D309"/>
  <c r="D308"/>
  <c r="D307"/>
  <c r="F306"/>
  <c r="E306"/>
  <c r="D304"/>
  <c r="D303"/>
  <c r="D302"/>
  <c r="D301"/>
  <c r="D300"/>
  <c r="D299"/>
  <c r="D298"/>
  <c r="D297"/>
  <c r="D296"/>
  <c r="F295"/>
  <c r="E295"/>
  <c r="D293"/>
  <c r="D292"/>
  <c r="D291"/>
  <c r="D290"/>
  <c r="D289"/>
  <c r="D288"/>
  <c r="D287"/>
  <c r="D286"/>
  <c r="D285"/>
  <c r="E284"/>
  <c r="D284" s="1"/>
  <c r="D283"/>
  <c r="D282"/>
  <c r="D281"/>
  <c r="D280"/>
  <c r="D279"/>
  <c r="D278"/>
  <c r="D277"/>
  <c r="D276"/>
  <c r="D275"/>
  <c r="D274"/>
  <c r="E273"/>
  <c r="D273" s="1"/>
  <c r="D272"/>
  <c r="D271"/>
  <c r="D270"/>
  <c r="D269"/>
  <c r="D268"/>
  <c r="D267"/>
  <c r="D266"/>
  <c r="D265"/>
  <c r="D264"/>
  <c r="D263"/>
  <c r="F262"/>
  <c r="E262"/>
  <c r="D262" s="1"/>
  <c r="D260"/>
  <c r="D259"/>
  <c r="D258"/>
  <c r="D257"/>
  <c r="D256"/>
  <c r="D255"/>
  <c r="D254"/>
  <c r="D253"/>
  <c r="D252"/>
  <c r="F251"/>
  <c r="E251"/>
  <c r="D249"/>
  <c r="D248"/>
  <c r="D247"/>
  <c r="D246"/>
  <c r="D245"/>
  <c r="D244"/>
  <c r="D243"/>
  <c r="D242"/>
  <c r="D241"/>
  <c r="F240"/>
  <c r="E240"/>
  <c r="D238"/>
  <c r="D237"/>
  <c r="D236"/>
  <c r="D235"/>
  <c r="D234"/>
  <c r="D233"/>
  <c r="D232"/>
  <c r="D231"/>
  <c r="D230"/>
  <c r="E229"/>
  <c r="D229" s="1"/>
  <c r="D228"/>
  <c r="D227"/>
  <c r="D226"/>
  <c r="D225"/>
  <c r="D224"/>
  <c r="D223"/>
  <c r="D222"/>
  <c r="D221"/>
  <c r="D220"/>
  <c r="D219"/>
  <c r="E218"/>
  <c r="D218" s="1"/>
  <c r="D217"/>
  <c r="D216"/>
  <c r="D215"/>
  <c r="D214"/>
  <c r="D213"/>
  <c r="D212"/>
  <c r="D211"/>
  <c r="D210"/>
  <c r="D209"/>
  <c r="D208"/>
  <c r="E207"/>
  <c r="D207" s="1"/>
  <c r="D206"/>
  <c r="D205"/>
  <c r="D204"/>
  <c r="D203"/>
  <c r="D202"/>
  <c r="D201"/>
  <c r="D200"/>
  <c r="D199"/>
  <c r="D198"/>
  <c r="D197"/>
  <c r="E196"/>
  <c r="D196" s="1"/>
  <c r="D195"/>
  <c r="D194"/>
  <c r="D193"/>
  <c r="D192"/>
  <c r="D191"/>
  <c r="D190"/>
  <c r="D189"/>
  <c r="D188"/>
  <c r="D187"/>
  <c r="D186"/>
  <c r="F185"/>
  <c r="D185" s="1"/>
  <c r="E183"/>
  <c r="D183" s="1"/>
  <c r="D182"/>
  <c r="D181"/>
  <c r="D180"/>
  <c r="D179"/>
  <c r="D178"/>
  <c r="D177"/>
  <c r="D176"/>
  <c r="D175"/>
  <c r="D173"/>
  <c r="E163"/>
  <c r="D161"/>
  <c r="D160"/>
  <c r="D159"/>
  <c r="D158"/>
  <c r="D157"/>
  <c r="D156"/>
  <c r="D155"/>
  <c r="D154"/>
  <c r="D153"/>
  <c r="F152"/>
  <c r="D152" s="1"/>
  <c r="E141"/>
  <c r="E139"/>
  <c r="D139" s="1"/>
  <c r="D138"/>
  <c r="D137"/>
  <c r="D136"/>
  <c r="D135"/>
  <c r="D134"/>
  <c r="D133"/>
  <c r="D132"/>
  <c r="D131"/>
  <c r="E130"/>
  <c r="D130" s="1"/>
  <c r="D129"/>
  <c r="D128"/>
  <c r="D127"/>
  <c r="D126"/>
  <c r="D125"/>
  <c r="D124"/>
  <c r="D123"/>
  <c r="D122"/>
  <c r="D121"/>
  <c r="D120"/>
  <c r="F119"/>
  <c r="E119"/>
  <c r="D119" s="1"/>
  <c r="E117"/>
  <c r="D117" s="1"/>
  <c r="D116"/>
  <c r="D115"/>
  <c r="D114"/>
  <c r="D113"/>
  <c r="D112"/>
  <c r="D111"/>
  <c r="D110"/>
  <c r="D109"/>
  <c r="E108"/>
  <c r="D108" s="1"/>
  <c r="D107"/>
  <c r="D106"/>
  <c r="D105"/>
  <c r="D104"/>
  <c r="D103"/>
  <c r="D102"/>
  <c r="D101"/>
  <c r="D100"/>
  <c r="D99"/>
  <c r="D98"/>
  <c r="F97"/>
  <c r="E97"/>
  <c r="D97" s="1"/>
  <c r="E95"/>
  <c r="D95" s="1"/>
  <c r="D94"/>
  <c r="D93"/>
  <c r="D92"/>
  <c r="D91"/>
  <c r="D90"/>
  <c r="D89"/>
  <c r="D88"/>
  <c r="D87"/>
  <c r="E86"/>
  <c r="D86" s="1"/>
  <c r="D85"/>
  <c r="E84"/>
  <c r="D84" s="1"/>
  <c r="D83"/>
  <c r="D82"/>
  <c r="D79"/>
  <c r="D78"/>
  <c r="D77"/>
  <c r="D76"/>
  <c r="F75"/>
  <c r="E75"/>
  <c r="D75" s="1"/>
  <c r="D73"/>
  <c r="D72"/>
  <c r="D71"/>
  <c r="D70"/>
  <c r="D69"/>
  <c r="D68"/>
  <c r="D67"/>
  <c r="D66"/>
  <c r="D65"/>
  <c r="E64"/>
  <c r="D64" s="1"/>
  <c r="D63"/>
  <c r="D62"/>
  <c r="D61"/>
  <c r="D60"/>
  <c r="D59"/>
  <c r="D58"/>
  <c r="D57"/>
  <c r="D56"/>
  <c r="D55"/>
  <c r="D54"/>
  <c r="F53"/>
  <c r="E53"/>
  <c r="D51"/>
  <c r="D50"/>
  <c r="D49"/>
  <c r="D48"/>
  <c r="D47"/>
  <c r="D46"/>
  <c r="D45"/>
  <c r="D44"/>
  <c r="D43"/>
  <c r="F42"/>
  <c r="E42"/>
  <c r="F41"/>
  <c r="F40"/>
  <c r="E40"/>
  <c r="D40" s="1"/>
  <c r="F39"/>
  <c r="E39"/>
  <c r="D39" s="1"/>
  <c r="F38"/>
  <c r="E38"/>
  <c r="F37"/>
  <c r="E37"/>
  <c r="D37" s="1"/>
  <c r="F36"/>
  <c r="E36"/>
  <c r="F35"/>
  <c r="E35"/>
  <c r="F34"/>
  <c r="E34"/>
  <c r="F33"/>
  <c r="E33"/>
  <c r="D33" s="1"/>
  <c r="F32"/>
  <c r="E32"/>
  <c r="F31"/>
  <c r="F30"/>
  <c r="D19"/>
  <c r="D18"/>
  <c r="D16"/>
  <c r="D15"/>
  <c r="F9"/>
  <c r="G149" i="2"/>
  <c r="G148"/>
  <c r="G147"/>
  <c r="G146"/>
  <c r="G145"/>
  <c r="G144"/>
  <c r="G143"/>
  <c r="G142"/>
  <c r="G141"/>
  <c r="G140"/>
  <c r="G139"/>
  <c r="G138"/>
  <c r="G137"/>
  <c r="G136"/>
  <c r="G135"/>
  <c r="G134"/>
  <c r="H132"/>
  <c r="I122"/>
  <c r="I121"/>
  <c r="I120"/>
  <c r="I119"/>
  <c r="I118"/>
  <c r="I117"/>
  <c r="I116"/>
  <c r="I11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I81"/>
  <c r="I80"/>
  <c r="I79"/>
  <c r="I78"/>
  <c r="I77"/>
  <c r="I76"/>
  <c r="I75"/>
  <c r="I74"/>
  <c r="I73"/>
  <c r="I72"/>
  <c r="I71"/>
  <c r="I70"/>
  <c r="I69"/>
  <c r="I68"/>
  <c r="H68"/>
  <c r="I67"/>
  <c r="H67"/>
  <c r="I66"/>
  <c r="H66"/>
  <c r="I65"/>
  <c r="H65"/>
  <c r="I64"/>
  <c r="H64"/>
  <c r="G64"/>
  <c r="E64" s="1"/>
  <c r="I63"/>
  <c r="H63"/>
  <c r="G63" s="1"/>
  <c r="E63" s="1"/>
  <c r="I62"/>
  <c r="H62"/>
  <c r="G62" s="1"/>
  <c r="E62" s="1"/>
  <c r="I61"/>
  <c r="H61"/>
  <c r="G61" s="1"/>
  <c r="E61" s="1"/>
  <c r="I60"/>
  <c r="H60"/>
  <c r="G60" s="1"/>
  <c r="E60" s="1"/>
  <c r="I59"/>
  <c r="H59"/>
  <c r="I58"/>
  <c r="H58"/>
  <c r="G58" s="1"/>
  <c r="E58" s="1"/>
  <c r="I57"/>
  <c r="H57"/>
  <c r="G57" s="1"/>
  <c r="E57" s="1"/>
  <c r="F57" s="1"/>
  <c r="I56"/>
  <c r="H56"/>
  <c r="G56" s="1"/>
  <c r="E56" s="1"/>
  <c r="F56" s="1"/>
  <c r="I55"/>
  <c r="G55" s="1"/>
  <c r="E55" s="1"/>
  <c r="F55" s="1"/>
  <c r="I54"/>
  <c r="G54" s="1"/>
  <c r="E54" s="1"/>
  <c r="F54" s="1"/>
  <c r="I53"/>
  <c r="G53" s="1"/>
  <c r="E53" s="1"/>
  <c r="F53" s="1"/>
  <c r="I52"/>
  <c r="G52" s="1"/>
  <c r="E52" s="1"/>
  <c r="F52" s="1"/>
  <c r="I51"/>
  <c r="G51" s="1"/>
  <c r="E51" s="1"/>
  <c r="F51" s="1"/>
  <c r="I50"/>
  <c r="G50" s="1"/>
  <c r="E50" s="1"/>
  <c r="F50" s="1"/>
  <c r="I49"/>
  <c r="G49" s="1"/>
  <c r="E49" s="1"/>
  <c r="F49" s="1"/>
  <c r="I48"/>
  <c r="G48" s="1"/>
  <c r="E48" s="1"/>
  <c r="F48" s="1"/>
  <c r="I47"/>
  <c r="G47" s="1"/>
  <c r="E47" s="1"/>
  <c r="I46"/>
  <c r="G46" s="1"/>
  <c r="E46" s="1"/>
  <c r="I45"/>
  <c r="G45" s="1"/>
  <c r="E45" s="1"/>
  <c r="F45" s="1"/>
  <c r="I44"/>
  <c r="G44" s="1"/>
  <c r="E44" s="1"/>
  <c r="F44" s="1"/>
  <c r="I43"/>
  <c r="G43" s="1"/>
  <c r="E43" s="1"/>
  <c r="F43" s="1"/>
  <c r="I42"/>
  <c r="G42" s="1"/>
  <c r="E42" s="1"/>
  <c r="F42" s="1"/>
  <c r="I41"/>
  <c r="G41" s="1"/>
  <c r="E41" s="1"/>
  <c r="F41" s="1"/>
  <c r="I40"/>
  <c r="G40" s="1"/>
  <c r="E40" s="1"/>
  <c r="F40" s="1"/>
  <c r="G39"/>
  <c r="E39" s="1"/>
  <c r="F39" s="1"/>
  <c r="G38"/>
  <c r="E38" s="1"/>
  <c r="F38" s="1"/>
  <c r="G37"/>
  <c r="E37"/>
  <c r="F37" s="1"/>
  <c r="G36"/>
  <c r="E36"/>
  <c r="G35"/>
  <c r="E35"/>
  <c r="G34"/>
  <c r="E34"/>
  <c r="G33"/>
  <c r="F33"/>
  <c r="E33"/>
  <c r="G32"/>
  <c r="E32" s="1"/>
  <c r="F32" s="1"/>
  <c r="G31"/>
  <c r="E31"/>
  <c r="F31" s="1"/>
  <c r="G30"/>
  <c r="E30"/>
  <c r="F30" s="1"/>
  <c r="G29"/>
  <c r="F29"/>
  <c r="E29"/>
  <c r="I28"/>
  <c r="G28" s="1"/>
  <c r="E28" s="1"/>
  <c r="F28" s="1"/>
  <c r="D28"/>
  <c r="G27"/>
  <c r="E27" s="1"/>
  <c r="F27" s="1"/>
  <c r="H26"/>
  <c r="G26" s="1"/>
  <c r="E26" s="1"/>
  <c r="H25"/>
  <c r="G25" s="1"/>
  <c r="E25" s="1"/>
  <c r="F25" s="1"/>
  <c r="H24"/>
  <c r="G24" s="1"/>
  <c r="E24" s="1"/>
  <c r="F24" s="1"/>
  <c r="H23"/>
  <c r="G23" s="1"/>
  <c r="E23" s="1"/>
  <c r="H22"/>
  <c r="G22" s="1"/>
  <c r="E22" s="1"/>
  <c r="H21"/>
  <c r="G21" s="1"/>
  <c r="E21" s="1"/>
  <c r="F21" s="1"/>
  <c r="H20"/>
  <c r="G20" s="1"/>
  <c r="E20" s="1"/>
  <c r="F20" s="1"/>
  <c r="H19"/>
  <c r="G19" s="1"/>
  <c r="E19" s="1"/>
  <c r="F19" s="1"/>
  <c r="H18"/>
  <c r="G18" s="1"/>
  <c r="E18" s="1"/>
  <c r="F18" s="1"/>
  <c r="H17"/>
  <c r="G17" s="1"/>
  <c r="E17" s="1"/>
  <c r="F17" s="1"/>
  <c r="E16"/>
  <c r="F16" s="1"/>
  <c r="I15"/>
  <c r="H15"/>
  <c r="I14"/>
  <c r="H14"/>
  <c r="I13"/>
  <c r="H13"/>
  <c r="I12"/>
  <c r="H12"/>
  <c r="I11"/>
  <c r="H11"/>
  <c r="I10"/>
  <c r="H10"/>
  <c r="I9"/>
  <c r="H9"/>
  <c r="I8"/>
  <c r="H8"/>
  <c r="I7"/>
  <c r="G7" s="1"/>
  <c r="E7" s="1"/>
  <c r="F7" s="1"/>
  <c r="G150" i="1"/>
  <c r="G149"/>
  <c r="G148"/>
  <c r="G147"/>
  <c r="G146"/>
  <c r="G145"/>
  <c r="G144"/>
  <c r="G143"/>
  <c r="H136"/>
  <c r="G136" s="1"/>
  <c r="H135"/>
  <c r="G135" s="1"/>
  <c r="G123"/>
  <c r="G122"/>
  <c r="G121"/>
  <c r="G120"/>
  <c r="G119"/>
  <c r="G118"/>
  <c r="G116"/>
  <c r="I95"/>
  <c r="H95"/>
  <c r="I94"/>
  <c r="G94" s="1"/>
  <c r="E94" s="1"/>
  <c r="F94" s="1"/>
  <c r="I93"/>
  <c r="G93" s="1"/>
  <c r="E93" s="1"/>
  <c r="F93" s="1"/>
  <c r="I92"/>
  <c r="G92" s="1"/>
  <c r="E92" s="1"/>
  <c r="I91"/>
  <c r="G91" s="1"/>
  <c r="E91" s="1"/>
  <c r="F91" s="1"/>
  <c r="I90"/>
  <c r="G90" s="1"/>
  <c r="E90" s="1"/>
  <c r="F90" s="1"/>
  <c r="I89"/>
  <c r="G89" s="1"/>
  <c r="E89" s="1"/>
  <c r="F89" s="1"/>
  <c r="I88"/>
  <c r="G88" s="1"/>
  <c r="E88" s="1"/>
  <c r="F88" s="1"/>
  <c r="I87"/>
  <c r="G87" s="1"/>
  <c r="E87" s="1"/>
  <c r="F87" s="1"/>
  <c r="I86"/>
  <c r="G86" s="1"/>
  <c r="E86" s="1"/>
  <c r="F86" s="1"/>
  <c r="I85"/>
  <c r="G85" s="1"/>
  <c r="E85" s="1"/>
  <c r="F85" s="1"/>
  <c r="I84"/>
  <c r="G84" s="1"/>
  <c r="E84" s="1"/>
  <c r="F84" s="1"/>
  <c r="I83"/>
  <c r="G83" s="1"/>
  <c r="E83" s="1"/>
  <c r="F83" s="1"/>
  <c r="I82"/>
  <c r="G82" s="1"/>
  <c r="E82" s="1"/>
  <c r="F82" s="1"/>
  <c r="I81"/>
  <c r="G81" s="1"/>
  <c r="E81" s="1"/>
  <c r="F81" s="1"/>
  <c r="I80"/>
  <c r="G80" s="1"/>
  <c r="E80" s="1"/>
  <c r="F80" s="1"/>
  <c r="I79"/>
  <c r="G79" s="1"/>
  <c r="E79" s="1"/>
  <c r="F79" s="1"/>
  <c r="I78"/>
  <c r="G78" s="1"/>
  <c r="E78" s="1"/>
  <c r="F78" s="1"/>
  <c r="I77"/>
  <c r="G77" s="1"/>
  <c r="E77" s="1"/>
  <c r="F77" s="1"/>
  <c r="I76"/>
  <c r="G76" s="1"/>
  <c r="E76" s="1"/>
  <c r="F76" s="1"/>
  <c r="I75"/>
  <c r="G75" s="1"/>
  <c r="E75" s="1"/>
  <c r="F75" s="1"/>
  <c r="I74"/>
  <c r="G74" s="1"/>
  <c r="E74" s="1"/>
  <c r="F74" s="1"/>
  <c r="I73"/>
  <c r="G73" s="1"/>
  <c r="E73" s="1"/>
  <c r="F73" s="1"/>
  <c r="I72"/>
  <c r="G72" s="1"/>
  <c r="E72" s="1"/>
  <c r="F72" s="1"/>
  <c r="I71"/>
  <c r="G71" s="1"/>
  <c r="E71" s="1"/>
  <c r="F71" s="1"/>
  <c r="I70"/>
  <c r="G70" s="1"/>
  <c r="E70" s="1"/>
  <c r="F70" s="1"/>
  <c r="I69"/>
  <c r="G69" s="1"/>
  <c r="E69" s="1"/>
  <c r="F69" s="1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G57" s="1"/>
  <c r="E57" s="1"/>
  <c r="F57" s="1"/>
  <c r="I56"/>
  <c r="G56" s="1"/>
  <c r="E56" s="1"/>
  <c r="F56" s="1"/>
  <c r="I55"/>
  <c r="G55" s="1"/>
  <c r="E55" s="1"/>
  <c r="F55" s="1"/>
  <c r="I54"/>
  <c r="G54" s="1"/>
  <c r="E54" s="1"/>
  <c r="F54" s="1"/>
  <c r="I53"/>
  <c r="G53" s="1"/>
  <c r="E53" s="1"/>
  <c r="F53" s="1"/>
  <c r="I52"/>
  <c r="G52" s="1"/>
  <c r="E52" s="1"/>
  <c r="F52" s="1"/>
  <c r="I51"/>
  <c r="G51" s="1"/>
  <c r="E51" s="1"/>
  <c r="F51" s="1"/>
  <c r="I50"/>
  <c r="G50" s="1"/>
  <c r="E50" s="1"/>
  <c r="F50" s="1"/>
  <c r="I49"/>
  <c r="G49" s="1"/>
  <c r="E49" s="1"/>
  <c r="F49" s="1"/>
  <c r="I48"/>
  <c r="G48" s="1"/>
  <c r="E48" s="1"/>
  <c r="I47"/>
  <c r="G47" s="1"/>
  <c r="E47" s="1"/>
  <c r="I46"/>
  <c r="G46" s="1"/>
  <c r="E46" s="1"/>
  <c r="F46" s="1"/>
  <c r="I45"/>
  <c r="G45" s="1"/>
  <c r="E45" s="1"/>
  <c r="F45" s="1"/>
  <c r="I44"/>
  <c r="G44" s="1"/>
  <c r="E44" s="1"/>
  <c r="F44" s="1"/>
  <c r="I43"/>
  <c r="G43" s="1"/>
  <c r="E43" s="1"/>
  <c r="F43" s="1"/>
  <c r="I42"/>
  <c r="G42" s="1"/>
  <c r="E42" s="1"/>
  <c r="F42" s="1"/>
  <c r="I41"/>
  <c r="G41" s="1"/>
  <c r="E41" s="1"/>
  <c r="F41" s="1"/>
  <c r="I40"/>
  <c r="G40" s="1"/>
  <c r="E40" s="1"/>
  <c r="F40" s="1"/>
  <c r="I39"/>
  <c r="G39" s="1"/>
  <c r="E39" s="1"/>
  <c r="F39" s="1"/>
  <c r="I38"/>
  <c r="G38" s="1"/>
  <c r="E38" s="1"/>
  <c r="F38" s="1"/>
  <c r="E37"/>
  <c r="E34"/>
  <c r="F34" s="1"/>
  <c r="E33"/>
  <c r="F33" s="1"/>
  <c r="G32"/>
  <c r="E32"/>
  <c r="F32" s="1"/>
  <c r="G31"/>
  <c r="E31"/>
  <c r="F31" s="1"/>
  <c r="I30"/>
  <c r="G30" s="1"/>
  <c r="I29"/>
  <c r="G29" s="1"/>
  <c r="E29" s="1"/>
  <c r="F29" s="1"/>
  <c r="H28"/>
  <c r="E27"/>
  <c r="G26"/>
  <c r="E26"/>
  <c r="G25"/>
  <c r="F25"/>
  <c r="E25"/>
  <c r="G24"/>
  <c r="E24" s="1"/>
  <c r="F24" s="1"/>
  <c r="G23"/>
  <c r="E23" s="1"/>
  <c r="G22"/>
  <c r="E22" s="1"/>
  <c r="G21"/>
  <c r="E21"/>
  <c r="F21" s="1"/>
  <c r="G20"/>
  <c r="E20"/>
  <c r="F20" s="1"/>
  <c r="G19"/>
  <c r="F19"/>
  <c r="E19"/>
  <c r="G18"/>
  <c r="E18" s="1"/>
  <c r="F18" s="1"/>
  <c r="G17"/>
  <c r="E17"/>
  <c r="F17" s="1"/>
  <c r="G16"/>
  <c r="E16"/>
  <c r="F16" s="1"/>
  <c r="I15"/>
  <c r="G15" s="1"/>
  <c r="E15" s="1"/>
  <c r="I14"/>
  <c r="G14" s="1"/>
  <c r="E14" s="1"/>
  <c r="F14" s="1"/>
  <c r="I13"/>
  <c r="G13" s="1"/>
  <c r="E13" s="1"/>
  <c r="F13" s="1"/>
  <c r="I12"/>
  <c r="G12" s="1"/>
  <c r="E12" s="1"/>
  <c r="I11"/>
  <c r="G11" s="1"/>
  <c r="E11" s="1"/>
  <c r="I10"/>
  <c r="G10" s="1"/>
  <c r="E10" s="1"/>
  <c r="F10" s="1"/>
  <c r="I9"/>
  <c r="G9" s="1"/>
  <c r="E9" s="1"/>
  <c r="F9" s="1"/>
  <c r="I8"/>
  <c r="G8" s="1"/>
  <c r="E8" s="1"/>
  <c r="F8" s="1"/>
  <c r="D53" i="4" l="1"/>
  <c r="D33"/>
  <c r="D34"/>
  <c r="D35"/>
  <c r="D37"/>
  <c r="D38"/>
  <c r="D39"/>
  <c r="D42"/>
  <c r="E86"/>
  <c r="D86" s="1"/>
  <c r="E108"/>
  <c r="D108" s="1"/>
  <c r="E130"/>
  <c r="D130" s="1"/>
  <c r="D97"/>
  <c r="D251"/>
  <c r="D295"/>
  <c r="D340"/>
  <c r="D341"/>
  <c r="D343"/>
  <c r="D344"/>
  <c r="D345"/>
  <c r="D346"/>
  <c r="D347"/>
  <c r="D348"/>
  <c r="E31"/>
  <c r="D119"/>
  <c r="D337"/>
  <c r="D357"/>
  <c r="D366"/>
  <c r="D708"/>
  <c r="D771"/>
  <c r="D780"/>
  <c r="D447"/>
  <c r="D465"/>
  <c r="D474"/>
  <c r="D32"/>
  <c r="D36"/>
  <c r="D40"/>
  <c r="D342"/>
  <c r="D438"/>
  <c r="D582"/>
  <c r="D726"/>
  <c r="D762"/>
  <c r="D798"/>
  <c r="D262"/>
  <c r="D306"/>
  <c r="F31"/>
  <c r="D456"/>
  <c r="D600"/>
  <c r="D672"/>
  <c r="D251" i="3"/>
  <c r="D295"/>
  <c r="D42"/>
  <c r="D240"/>
  <c r="E31"/>
  <c r="D31" s="1"/>
  <c r="D32"/>
  <c r="D456"/>
  <c r="D717"/>
  <c r="D735"/>
  <c r="D744"/>
  <c r="D600"/>
  <c r="D564"/>
  <c r="D708"/>
  <c r="D771"/>
  <c r="D780"/>
  <c r="D35"/>
  <c r="D36"/>
  <c r="D306"/>
  <c r="D343"/>
  <c r="D339" s="1"/>
  <c r="D344"/>
  <c r="D420"/>
  <c r="D492"/>
  <c r="D53"/>
  <c r="D346"/>
  <c r="D366"/>
  <c r="D402"/>
  <c r="D438"/>
  <c r="D474"/>
  <c r="D510"/>
  <c r="D582"/>
  <c r="D618"/>
  <c r="D654"/>
  <c r="D690"/>
  <c r="D726"/>
  <c r="D762"/>
  <c r="D798"/>
  <c r="D34"/>
  <c r="D38"/>
  <c r="E174"/>
  <c r="D174" s="1"/>
  <c r="D337"/>
  <c r="G28" i="1"/>
  <c r="E28" s="1"/>
  <c r="F28" s="1"/>
  <c r="G60"/>
  <c r="E60" s="1"/>
  <c r="G66"/>
  <c r="E66" s="1"/>
  <c r="G68"/>
  <c r="E68" s="1"/>
  <c r="F68" s="1"/>
  <c r="G58"/>
  <c r="E58" s="1"/>
  <c r="F58" s="1"/>
  <c r="G59"/>
  <c r="E59" s="1"/>
  <c r="I28"/>
  <c r="I7" s="1"/>
  <c r="G7" s="1"/>
  <c r="E7" s="1"/>
  <c r="F7" s="1"/>
  <c r="G62"/>
  <c r="E62" s="1"/>
  <c r="G63"/>
  <c r="E63" s="1"/>
  <c r="G64"/>
  <c r="E64" s="1"/>
  <c r="G65"/>
  <c r="E65" s="1"/>
  <c r="G95"/>
  <c r="E95" s="1"/>
  <c r="F95" s="1"/>
  <c r="G8" i="2"/>
  <c r="E8" s="1"/>
  <c r="F8" s="1"/>
  <c r="G10"/>
  <c r="E10" s="1"/>
  <c r="F10" s="1"/>
  <c r="G11"/>
  <c r="E11" s="1"/>
  <c r="G12"/>
  <c r="E12" s="1"/>
  <c r="G13"/>
  <c r="E13" s="1"/>
  <c r="F13" s="1"/>
  <c r="G14"/>
  <c r="E14" s="1"/>
  <c r="F14" s="1"/>
  <c r="G15"/>
  <c r="E15" s="1"/>
  <c r="G61" i="1"/>
  <c r="E61" s="1"/>
  <c r="G59" i="2"/>
  <c r="E59" s="1"/>
  <c r="G65"/>
  <c r="E65" s="1"/>
  <c r="G66"/>
  <c r="E66" s="1"/>
  <c r="F66" s="1"/>
  <c r="G67"/>
  <c r="E67" s="1"/>
  <c r="F67" s="1"/>
  <c r="G68"/>
  <c r="E68" s="1"/>
  <c r="F68" s="1"/>
  <c r="G69"/>
  <c r="E69" s="1"/>
  <c r="F69" s="1"/>
  <c r="G70"/>
  <c r="E70" s="1"/>
  <c r="F70" s="1"/>
  <c r="G71"/>
  <c r="E71" s="1"/>
  <c r="F71" s="1"/>
  <c r="G72"/>
  <c r="E72" s="1"/>
  <c r="F72" s="1"/>
  <c r="G73"/>
  <c r="E73" s="1"/>
  <c r="F73" s="1"/>
  <c r="G74"/>
  <c r="E74" s="1"/>
  <c r="F74" s="1"/>
  <c r="G75"/>
  <c r="E75" s="1"/>
  <c r="F75" s="1"/>
  <c r="G76"/>
  <c r="E76" s="1"/>
  <c r="F76" s="1"/>
  <c r="G77"/>
  <c r="E77" s="1"/>
  <c r="F77" s="1"/>
  <c r="G78"/>
  <c r="E78" s="1"/>
  <c r="F78" s="1"/>
  <c r="G79"/>
  <c r="E79" s="1"/>
  <c r="F79" s="1"/>
  <c r="G80"/>
  <c r="E80" s="1"/>
  <c r="F80" s="1"/>
  <c r="G81"/>
  <c r="E81" s="1"/>
  <c r="F81" s="1"/>
  <c r="G82"/>
  <c r="E82" s="1"/>
  <c r="F82" s="1"/>
  <c r="G83"/>
  <c r="E83" s="1"/>
  <c r="F83" s="1"/>
  <c r="G84"/>
  <c r="E84" s="1"/>
  <c r="F84" s="1"/>
  <c r="G85"/>
  <c r="E85" s="1"/>
  <c r="F85" s="1"/>
  <c r="G86"/>
  <c r="E86" s="1"/>
  <c r="F86" s="1"/>
  <c r="G87"/>
  <c r="E87" s="1"/>
  <c r="F87" s="1"/>
  <c r="G88"/>
  <c r="E88" s="1"/>
  <c r="F88" s="1"/>
  <c r="G89"/>
  <c r="E89" s="1"/>
  <c r="F89" s="1"/>
  <c r="G90"/>
  <c r="E90" s="1"/>
  <c r="F90" s="1"/>
  <c r="G91"/>
  <c r="E91" s="1"/>
  <c r="G92"/>
  <c r="E92" s="1"/>
  <c r="F92" s="1"/>
  <c r="G94"/>
  <c r="E94"/>
  <c r="F94" s="1"/>
  <c r="G9"/>
  <c r="E9" s="1"/>
  <c r="F9" s="1"/>
  <c r="E30" i="1"/>
  <c r="F30" s="1"/>
  <c r="G67"/>
  <c r="E67" s="1"/>
  <c r="F67" s="1"/>
  <c r="F9" i="4"/>
  <c r="D31"/>
  <c r="E75"/>
  <c r="D75" s="1"/>
  <c r="E375"/>
  <c r="E328" i="3"/>
  <c r="D328" s="1"/>
  <c r="E375"/>
  <c r="G93" i="2"/>
  <c r="E93" s="1"/>
  <c r="F93" s="1"/>
  <c r="D339" i="4" l="1"/>
  <c r="E339"/>
  <c r="E9" s="1"/>
  <c r="D9" s="1"/>
  <c r="D375"/>
  <c r="E339" i="3"/>
  <c r="E9" s="1"/>
  <c r="D9" s="1"/>
  <c r="D375"/>
</calcChain>
</file>

<file path=xl/comments1.xml><?xml version="1.0" encoding="utf-8"?>
<comments xmlns="http://schemas.openxmlformats.org/spreadsheetml/2006/main">
  <authors>
    <author>Иванова Светлана Михайловна</author>
  </authors>
  <commentList>
    <comment ref="B338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  <comment ref="B357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  <comment ref="B366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comments2.xml><?xml version="1.0" encoding="utf-8"?>
<comments xmlns="http://schemas.openxmlformats.org/spreadsheetml/2006/main">
  <authors>
    <author>Иванова Светлана Михайловна</author>
  </authors>
  <commentList>
    <comment ref="B338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  <comment ref="B357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  <comment ref="B366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sharedStrings.xml><?xml version="1.0" encoding="utf-8"?>
<sst xmlns="http://schemas.openxmlformats.org/spreadsheetml/2006/main" count="3817" uniqueCount="392">
  <si>
    <t>Выполнение плана текущего ремонта  за 2 квартал  2018 года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</si>
  <si>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</si>
  <si>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</si>
  <si>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</si>
  <si>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</si>
  <si>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План на 2018</t>
  </si>
  <si>
    <t>Выполнено за 2 квартал 2018 года</t>
  </si>
  <si>
    <t>% выполнения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</si>
  <si>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</si>
  <si>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</si>
  <si>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</si>
  <si>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</si>
  <si>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</si>
  <si>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</si>
  <si>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</si>
  <si>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</si>
  <si>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</si>
  <si>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</si>
  <si>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</si>
  <si>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</si>
  <si>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</si>
  <si>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</si>
  <si>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</si>
  <si>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</si>
  <si>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</si>
  <si>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</si>
  <si>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</si>
  <si>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</t>
  </si>
  <si>
    <t>Утепление (засыпка) чердачного перекрытия</t>
  </si>
  <si>
    <t>куб.м</t>
  </si>
  <si>
    <t>2.2</t>
  </si>
  <si>
    <t>Дополнительная теплоизоляция верхней разводки системы отопления (по всей разводке)</t>
  </si>
  <si>
    <t>п.м</t>
  </si>
  <si>
    <t>2.3</t>
  </si>
  <si>
    <t>Покрытие фасонных частей верхней разводки теплоизоляционной краской</t>
  </si>
  <si>
    <t>2.4</t>
  </si>
  <si>
    <t>Ремонт и замена слуховых окон</t>
  </si>
  <si>
    <t>шт.</t>
  </si>
  <si>
    <t>2.5</t>
  </si>
  <si>
    <t>Прочие работы (ремонт вентиляционных и дымоходных каналов и т.д.)</t>
  </si>
  <si>
    <t>3</t>
  </si>
  <si>
    <t>Ремонт  фасадов (А.П.)  всего, в  том числе:</t>
  </si>
  <si>
    <t>3.1</t>
  </si>
  <si>
    <t>Ремонт и окраска фасадов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</si>
  <si>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</si>
  <si>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</si>
  <si>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</si>
  <si>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</si>
  <si>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</si>
  <si>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</si>
  <si>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</si>
  <si>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</si>
  <si>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</si>
  <si>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</si>
  <si>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</si>
  <si>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</si>
  <si>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</si>
  <si>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</si>
  <si>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</si>
  <si>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</si>
  <si>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</si>
  <si>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</si>
  <si>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</si>
  <si>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</si>
  <si>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</si>
  <si>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</si>
  <si>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</si>
  <si>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</si>
  <si>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</si>
  <si>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</si>
  <si>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</si>
  <si>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</si>
  <si>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</si>
  <si>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</si>
  <si>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</si>
  <si>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</si>
  <si>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</si>
  <si>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</si>
  <si>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</si>
  <si>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</si>
  <si>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</si>
  <si>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</si>
  <si>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</si>
  <si>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</si>
  <si>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</si>
  <si>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</si>
  <si>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19</t>
  </si>
  <si>
    <t>Ремонт трубопроводов, всего, в том числе:</t>
  </si>
  <si>
    <t>19.1</t>
  </si>
  <si>
    <t>ГВС</t>
  </si>
  <si>
    <t>т.п.м.</t>
  </si>
  <si>
    <t>19.2</t>
  </si>
  <si>
    <t>ХВС</t>
  </si>
  <si>
    <t>19.3</t>
  </si>
  <si>
    <t>теплоснабжения</t>
  </si>
  <si>
    <t>19.4</t>
  </si>
  <si>
    <t xml:space="preserve">систем канализации </t>
  </si>
  <si>
    <t>20</t>
  </si>
  <si>
    <t>Замена отопительных приборов</t>
  </si>
  <si>
    <t>21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</si>
  <si>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</si>
  <si>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</si>
  <si>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</si>
  <si>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</si>
  <si>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</si>
  <si>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24</t>
  </si>
  <si>
    <t>Ремонт ГРЩ ВУ, ВРУ, ЭЩ и т.д.</t>
  </si>
  <si>
    <t>IV.</t>
  </si>
  <si>
    <t>РАБОТЫ ВЫПОЛНЯЕМЫЕ СПЕЦИАЛИЗИРОВАННЫМИ ОРГАНИЗАЦИЯМИ</t>
  </si>
  <si>
    <t>25</t>
  </si>
  <si>
    <t>Антисептирование деревянной стропильной системы</t>
  </si>
  <si>
    <t>26</t>
  </si>
  <si>
    <t>Антиперирование деревянной стропильной системы</t>
  </si>
  <si>
    <t>27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</si>
  <si>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</si>
  <si>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</si>
  <si>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</si>
  <si>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</si>
  <si>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</si>
  <si>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</si>
  <si>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</si>
  <si>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</si>
  <si>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</si>
  <si>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</si>
  <si>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</si>
  <si>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</si>
  <si>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</si>
  <si>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</si>
  <si>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</si>
  <si>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</si>
  <si>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</si>
  <si>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</si>
  <si>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</si>
  <si>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</si>
  <si>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</si>
  <si>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</si>
  <si>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</si>
  <si>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</si>
  <si>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</si>
  <si>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</si>
  <si>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</si>
  <si>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</si>
  <si>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</si>
  <si>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</si>
  <si>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</si>
  <si>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</si>
  <si>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</si>
  <si>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</si>
  <si>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</si>
  <si>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</si>
  <si>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</si>
  <si>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</si>
  <si>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</si>
  <si>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</si>
  <si>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</si>
  <si>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</si>
  <si>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</si>
  <si>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</si>
  <si>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</si>
  <si>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</si>
  <si>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</si>
  <si>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</si>
  <si>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</si>
  <si>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</si>
  <si>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</si>
  <si>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</si>
  <si>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</si>
  <si>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</si>
  <si>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</si>
  <si>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</si>
  <si>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</si>
  <si>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</si>
  <si>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</si>
  <si>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А.В.Хмаренко</t>
  </si>
  <si>
    <t>Начальник ПТО</t>
  </si>
  <si>
    <t>А.В.Тихонова</t>
  </si>
  <si>
    <t>Выполнение плана текущего ремонта  за 6 месяцев  2018 года</t>
  </si>
  <si>
    <t>Выполнено за 6 мес. 2018 года</t>
  </si>
  <si>
    <t>2.1.</t>
  </si>
  <si>
    <t>2.2.</t>
  </si>
  <si>
    <t>2.3.</t>
  </si>
  <si>
    <t>2.4.</t>
  </si>
  <si>
    <t>2.5.</t>
  </si>
  <si>
    <t>Форма № 2</t>
  </si>
  <si>
    <t>Наименование работ/ адрес</t>
  </si>
  <si>
    <t>Текущий ремонт, выполняемый за счет средств</t>
  </si>
  <si>
    <t>Платы населения 
(работы, выполняемые 
управляющими организациями                            ООО "Жилкомсервис" с долей участия Санкт-Петербурга, СПб ГУП РЭП).</t>
  </si>
  <si>
    <t>Ремонт кровли (А.П.), в том числе:</t>
  </si>
  <si>
    <t>Морская наб., д.9 лит.А  нижн.уров.</t>
  </si>
  <si>
    <t>Морская наб., д. 15 лит.Г (кв.954,955)</t>
  </si>
  <si>
    <t>20 линия д. 9 лит.А</t>
  </si>
  <si>
    <t>Беринга ул., д. 3 лит.З</t>
  </si>
  <si>
    <t>Большой пр., д. 90 лит.А</t>
  </si>
  <si>
    <t>Большой пр., д.101 лит.А</t>
  </si>
  <si>
    <t>Весельная ул., д.2/93 лит.А</t>
  </si>
  <si>
    <t>Весельная ул., д. 2/93 лит.Б</t>
  </si>
  <si>
    <t>Весельная ул., д. 5 лит.А</t>
  </si>
  <si>
    <t>Весельная ул., д. 9 лит.А</t>
  </si>
  <si>
    <t>Весельная ул., д.11  лит.А</t>
  </si>
  <si>
    <t>Весельная ул., д.12  лит.А</t>
  </si>
  <si>
    <t>Гаванская ул., д. 6 лит.А</t>
  </si>
  <si>
    <t>Гаванская ул., д.12 лит.А</t>
  </si>
  <si>
    <t>Гаванская ул., д.32 лит.А</t>
  </si>
  <si>
    <t>Гаванская ул., д.36 лит.А</t>
  </si>
  <si>
    <t>Гаванская ул., д.44 лит.А</t>
  </si>
  <si>
    <t>Карташихина ул., д. 12 лит.А</t>
  </si>
  <si>
    <t>Карташихина ул., д. 13 лит.А</t>
  </si>
  <si>
    <t>Карташихина ул., д. 17 лит.А</t>
  </si>
  <si>
    <t>Карташихина ул., д. 20 лит.В</t>
  </si>
  <si>
    <t>Карташихина ул., д. 21 лит.А</t>
  </si>
  <si>
    <t>Карташихина ул., д.22 лит.А</t>
  </si>
  <si>
    <t>Наличная ул., д. 17 лит.А</t>
  </si>
  <si>
    <t>Наличная ул., д. 25/84 лит.А</t>
  </si>
  <si>
    <t>Остоумова ул., д. 7/9 лит.А</t>
  </si>
  <si>
    <t>Средний пр., д. 70 лит.А</t>
  </si>
  <si>
    <t>Ремонт отделки фасада</t>
  </si>
  <si>
    <t>Большой пр., д. 91 лит.А</t>
  </si>
  <si>
    <t>Весельная ул., д. 7/10 (где кв.57) лит.А</t>
  </si>
  <si>
    <t>Гаванская ул., д. 24 лит.А</t>
  </si>
  <si>
    <t>Карташихина ул., д. 20  лит.В</t>
  </si>
  <si>
    <t>Большой пр., д. 52/15 лит.А</t>
  </si>
  <si>
    <t>Средний пр., д. 99/18Б</t>
  </si>
  <si>
    <t>20 линия д. 13А</t>
  </si>
  <si>
    <t>Наличная ул., д. 15 лит.А</t>
  </si>
  <si>
    <t>Большой пр., д. 94 лит.А</t>
  </si>
  <si>
    <t>Большой пр., д. 96 лит.В</t>
  </si>
  <si>
    <t>Большой пр., д. 101 лит.А</t>
  </si>
  <si>
    <t>КИМа пр., д. 13 лит.А</t>
  </si>
  <si>
    <t>Наличная ул., д. 5 лит.А</t>
  </si>
  <si>
    <t>Наличная ул., д. 7 лит.А</t>
  </si>
  <si>
    <t>Наличная ул., д. 9 лит.А</t>
  </si>
  <si>
    <t>Опочинина ул., д. 5 лит.А</t>
  </si>
  <si>
    <t>Опочинина ул., д. 7 лит.А</t>
  </si>
  <si>
    <t>Опочинина ул., д. 9 лит.А</t>
  </si>
  <si>
    <t>Опочинина ул., д. 17А</t>
  </si>
  <si>
    <t>12 линия д.19 лит.А арка</t>
  </si>
  <si>
    <t xml:space="preserve">Гаванская ул., д. 45 лит.А </t>
  </si>
  <si>
    <t xml:space="preserve">Гаванская ул., д. 46 лит.А </t>
  </si>
  <si>
    <t>Гаванская ул., д. 4 лит.А</t>
  </si>
  <si>
    <t>Наличная ул., д. 15 к.2 лит.А</t>
  </si>
  <si>
    <t>Кораблестроителей ул., д. 19 к.1 А</t>
  </si>
  <si>
    <t>Кораблестроителей ул., д. 19 к.1 В</t>
  </si>
  <si>
    <t xml:space="preserve">Морская наб., д. 15 лит.А </t>
  </si>
  <si>
    <t>Морская наб., д. 9 лит.А</t>
  </si>
  <si>
    <t>Беринга ул., д. 24 корп.1  л.к.1</t>
  </si>
  <si>
    <t>Беринга ул., д. 26 корп.3  лит.Е</t>
  </si>
  <si>
    <t>Карташихина ул., д.21  лит.А</t>
  </si>
  <si>
    <t>Детская ул., д. 30 лит.А</t>
  </si>
  <si>
    <t>Кораблестроителей ул., д. 16 к.1</t>
  </si>
  <si>
    <t>Малый пр., д. 65 к.1 лит.А</t>
  </si>
  <si>
    <t>Гаванская ул., д. 7 лит.А</t>
  </si>
  <si>
    <t xml:space="preserve">Морская наб., д.17 Б </t>
  </si>
  <si>
    <t>Средний пр., д.99/18А</t>
  </si>
  <si>
    <t>Шевченко ул., д. 30 лит.А</t>
  </si>
  <si>
    <t>Кораблестроителей 22 к.1 лит.А</t>
  </si>
  <si>
    <t>Наличная ул., д. 35 к.3  лит.В</t>
  </si>
  <si>
    <t>Наличная ул., д. 37 к.2 лит.Б</t>
  </si>
  <si>
    <t>Шевченко ул., д. 24 лит.А</t>
  </si>
  <si>
    <t>Гаванская ул., д.48 лит.А</t>
  </si>
  <si>
    <t>Наличная ул., д. 23  лит.А</t>
  </si>
  <si>
    <t>Косметический ремонт (А.П.)</t>
  </si>
  <si>
    <t>4.1</t>
  </si>
  <si>
    <t>Шевченко ул., д. 27 №1</t>
  </si>
  <si>
    <t>4.2</t>
  </si>
  <si>
    <t>Шевченко ул., д. 32 № 2</t>
  </si>
  <si>
    <t>4.3</t>
  </si>
  <si>
    <t>Шевченко ул., д. 32 № 1</t>
  </si>
  <si>
    <t>4.4</t>
  </si>
  <si>
    <t>Шевченко ул., д. 32 № 3</t>
  </si>
  <si>
    <t>4.5</t>
  </si>
  <si>
    <t>Большой пр., д. 90 лит.А  №5</t>
  </si>
  <si>
    <t>4.6</t>
  </si>
  <si>
    <t>Наличная ул., д. 14 лит.А  №1</t>
  </si>
  <si>
    <t>4.7</t>
  </si>
  <si>
    <t>Наличная ул., д. 14 лит.А  №3</t>
  </si>
  <si>
    <t>4.8</t>
  </si>
  <si>
    <t>Наличная ул., д. 25/84  лит.А  №2</t>
  </si>
  <si>
    <t>4.9</t>
  </si>
  <si>
    <t>Наличная ул., д. 25/84  лит.А  №3</t>
  </si>
  <si>
    <t>4.10</t>
  </si>
  <si>
    <t>Наличная ул., д. 25/84  лит.А  №4</t>
  </si>
  <si>
    <t>4.11</t>
  </si>
  <si>
    <t>Кораблестроителей ул., д. 19 к.1 лит.А №4</t>
  </si>
  <si>
    <t>4.12</t>
  </si>
  <si>
    <t>Кораблестроителей ул., д. 19 к.1 лит.А №6</t>
  </si>
  <si>
    <t>4.13</t>
  </si>
  <si>
    <t>Косая линия д.24/25 лит.А  №2</t>
  </si>
  <si>
    <t>4.14</t>
  </si>
  <si>
    <t>Косая линия д.24/25 лит.А  №3</t>
  </si>
  <si>
    <t>4.15</t>
  </si>
  <si>
    <t>Морская наб., д.15 лит.А №9</t>
  </si>
  <si>
    <t>4.16</t>
  </si>
  <si>
    <t>Морская наб., д.15 лит.А №10</t>
  </si>
  <si>
    <t>4.17</t>
  </si>
  <si>
    <t>Большой пр., д. 52/15 лит.А № 5</t>
  </si>
  <si>
    <t>4.18</t>
  </si>
  <si>
    <t>Беринга ул., д. 26 кор.1 лит.А №3</t>
  </si>
  <si>
    <t>4.19</t>
  </si>
  <si>
    <t>Карташихина ул., д.19 лит.А №3</t>
  </si>
  <si>
    <t>4.20</t>
  </si>
  <si>
    <t>Беринга ул., д. 26 кор.3 лит.В №2</t>
  </si>
  <si>
    <t>4.21</t>
  </si>
  <si>
    <t>Беринга ул., д. 26 кор.3 лит.В №3</t>
  </si>
  <si>
    <t>4.22</t>
  </si>
  <si>
    <t>Гаванская ул., д. 47 лит.Д №1</t>
  </si>
  <si>
    <t>4.23</t>
  </si>
  <si>
    <t>Гаванская ул., д. 47 лит.Д №2</t>
  </si>
  <si>
    <t>4.24</t>
  </si>
  <si>
    <t>Гаванская ул., д. 46 лит.А №2</t>
  </si>
  <si>
    <t>4.25</t>
  </si>
  <si>
    <t>Среднегаванский пр., д.3 лит.А №3</t>
  </si>
  <si>
    <t>4.26</t>
  </si>
  <si>
    <t>Беринга ул., д. 24 корп.1 лит.А  №2</t>
  </si>
  <si>
    <t>4.27</t>
  </si>
  <si>
    <t>Гаванская ул., д. 47 лит.А №2</t>
  </si>
  <si>
    <t>4.28</t>
  </si>
  <si>
    <t>Гаванская ул., д. 47 лит.Б №3</t>
  </si>
  <si>
    <t>4.29</t>
  </si>
  <si>
    <t>Карташихина ул., д. 22 лит.А №1</t>
  </si>
  <si>
    <t>4.30</t>
  </si>
  <si>
    <t>Наличная ул., д. 27 лит.А №2</t>
  </si>
  <si>
    <t>4.31</t>
  </si>
  <si>
    <t>Наличная ул., д. 27 лит.А №3</t>
  </si>
  <si>
    <t>4.32</t>
  </si>
  <si>
    <t>Наличная ул., д. 27 лит.А №4</t>
  </si>
  <si>
    <t>4.33</t>
  </si>
  <si>
    <t>Нахимова ул., д. 4 лит.В  №1</t>
  </si>
  <si>
    <t>4.34</t>
  </si>
  <si>
    <t>Шевченко ул., д. 30 лит.А № 4</t>
  </si>
  <si>
    <t>4.35</t>
  </si>
  <si>
    <t>Шевченко ул., д. 31 лит.А № 2</t>
  </si>
  <si>
    <t>4.36</t>
  </si>
  <si>
    <t>Шевченко ул., д. 31 лит.А № 3</t>
  </si>
  <si>
    <t>4.37</t>
  </si>
  <si>
    <t>Косая линия д. 24/25 лит.А №5</t>
  </si>
  <si>
    <t>4.38</t>
  </si>
  <si>
    <t>Косая линия д. 24/25 лит.А №10</t>
  </si>
  <si>
    <t>ООО "ЖКС №1 Василеостровского района" за 2 квартал  2018  года.</t>
  </si>
  <si>
    <t xml:space="preserve">Выполнение  адресных программ текущего ремонта общего имущества в многоквартирных домах </t>
  </si>
  <si>
    <t xml:space="preserve">Гаванская ул., д. 47 лит.В  </t>
  </si>
  <si>
    <t>Кораблестроителей ул., д. 19 корп.1 лит.В</t>
  </si>
  <si>
    <t>Кораблестроителей ул., д. 19 корп.1 лит.А</t>
  </si>
  <si>
    <t>Наличная ул., д. 15 корп.2 лит.А</t>
  </si>
  <si>
    <t>Опочинина ул., д. 17 лит.А</t>
  </si>
  <si>
    <t>Весельная ул., д. 2/93 лит.А</t>
  </si>
  <si>
    <t>Большой пр., д. 99 лит.А</t>
  </si>
  <si>
    <t>Среднегаванский пр., д.3 лит.А</t>
  </si>
  <si>
    <t>Гаванская ул., д. 47 лит.Д</t>
  </si>
  <si>
    <t>Шевченко ул., д.27 л/кл №1</t>
  </si>
  <si>
    <t>Шевченко ул., д.32 л/кл №2</t>
  </si>
  <si>
    <t>Шевченко ул., д.32 л/кл №3</t>
  </si>
  <si>
    <t>Шевченко ул., д.32 л/кл №1</t>
  </si>
  <si>
    <t>Большой пр., д.90 лит.А  л/кл №5</t>
  </si>
  <si>
    <t>Наличная ул., д.14 лит.А  л/кл №1</t>
  </si>
  <si>
    <t>Наличная ул., д. 14 лит.А  л/кл №3</t>
  </si>
  <si>
    <t>Наличная ул., д. 25/84  лит.А  л/кл №2</t>
  </si>
  <si>
    <t>Наличная ул., д. 25/84  лит.А  л/кл №3</t>
  </si>
  <si>
    <t>Наличная ул., д. 25/84  лит.А  л/кл№4</t>
  </si>
  <si>
    <t>Кораблестроителей ул., д. 19 к.1 лит.А л/кл №4</t>
  </si>
  <si>
    <t>Кораблестроителей ул., д. 19 к.1 лит.А л/кл №6</t>
  </si>
  <si>
    <t>Косая линия д.24/25 лит.А  л/кл №2</t>
  </si>
  <si>
    <t>Косая линия д.24/25 лит.А  л/кл №3</t>
  </si>
  <si>
    <t>Морская наб., д.15 лит.А л/кл №9</t>
  </si>
  <si>
    <t>Морская наб., д.15 лит.А л/кл №10</t>
  </si>
  <si>
    <t>Большой пр., д. 52/15 лит.А л/кл №5</t>
  </si>
  <si>
    <t>Беринга ул., д. 26 кор.1 лит.А л/кл №3</t>
  </si>
  <si>
    <t>Карташихина ул., д.19 лит.А л/кл №3</t>
  </si>
  <si>
    <t>Беринга ул., д. 26 кор.3 лит.В л/кл №2</t>
  </si>
  <si>
    <t>Беринга ул., д. 26 кор.3 лит.В л/кл №3</t>
  </si>
  <si>
    <t>Гаванская ул., д. 47 лит.Д л/кл №1</t>
  </si>
  <si>
    <t>Гаванская ул., д. 47 лит.Д  л/кл №2</t>
  </si>
  <si>
    <t>Гаванская ул., д. 46 лит.А л/кл №2</t>
  </si>
  <si>
    <t>Среднегаванский пр., д.3 лит.А л/кл №3</t>
  </si>
  <si>
    <t>Беринга ул., д. 24 корп.1 лит.А  л/кл №2</t>
  </si>
  <si>
    <t>Гаванская ул., д. 47 лит.А л/кл №2</t>
  </si>
  <si>
    <t>Гаванская ул., д. 47 лит.Б л/кл №3</t>
  </si>
  <si>
    <t>Карташихина ул., д. 22 лит.А л/кл №1</t>
  </si>
  <si>
    <t>Наличная ул., д. 27 лит.А л/кл №2</t>
  </si>
  <si>
    <t>Наличная ул., д. 27 лит.А л/кл №3</t>
  </si>
  <si>
    <t>Наличная ул., д. 27 лит.А л/кл №4</t>
  </si>
  <si>
    <t>Нахимова ул., д. 4 лит.В  л/кл №1</t>
  </si>
  <si>
    <t>Шевченко ул., д. 30 лит.А л/кл №4</t>
  </si>
  <si>
    <t>Шевченко ул., д. 31 лит.А л/кл №2</t>
  </si>
  <si>
    <t>Шевченко ул., д. 31 лит.А л/кл №3</t>
  </si>
  <si>
    <t>Косая линия д. 24/25 лит.А л/кл №5</t>
  </si>
  <si>
    <t>Косая линия д. 24/25 лит.А л/кл №10</t>
  </si>
  <si>
    <t>ООО "ЖКС №1 Василеостровского района" за 6 месяцев  2018  года.</t>
  </si>
  <si>
    <t>Средний пр., д. 99/18 лит.Б</t>
  </si>
  <si>
    <t>20 линия д. 13 лит.А</t>
  </si>
  <si>
    <t>Кораблестроителей ул., д. 16 корп.1 лит.А</t>
  </si>
  <si>
    <t xml:space="preserve">Морская наб., д.17 лит.Б </t>
  </si>
  <si>
    <t>Средний пр., д.99/18 лит.А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</si>
</sst>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imes New Roman Cyr"/>
      <charset val="204"/>
    </font>
    <font>
      <sz val="8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name val="Arial Cyr"/>
      <charset val="204"/>
    </font>
    <font>
      <b/>
      <i/>
      <sz val="1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4">
    <xf numFmtId="0" fontId="0" fillId="0" borderId="0" xfId="0"/>
    <xf numFmtId="0" fontId="2" fillId="0" borderId="0" xfId="1" applyFont="1" applyFill="1"/>
    <xf numFmtId="0" fontId="6" fillId="0" borderId="0" xfId="1" applyFont="1" applyFill="1"/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/>
    <xf numFmtId="2" fontId="2" fillId="0" borderId="0" xfId="1" applyNumberFormat="1" applyFont="1" applyFill="1"/>
    <xf numFmtId="49" fontId="6" fillId="0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2" fontId="6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2" fontId="6" fillId="0" borderId="0" xfId="1" applyNumberFormat="1" applyFont="1" applyFill="1" applyBorder="1"/>
    <xf numFmtId="0" fontId="6" fillId="0" borderId="0" xfId="1" applyFont="1" applyFill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2" fillId="0" borderId="0" xfId="1" applyFont="1" applyFill="1" applyBorder="1"/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/>
    <xf numFmtId="0" fontId="2" fillId="0" borderId="3" xfId="1" applyFont="1" applyFill="1" applyBorder="1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/>
    <xf numFmtId="2" fontId="9" fillId="0" borderId="0" xfId="1" applyNumberFormat="1" applyFont="1" applyFill="1" applyBorder="1"/>
    <xf numFmtId="2" fontId="6" fillId="0" borderId="0" xfId="1" applyNumberFormat="1" applyFont="1" applyFill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vertical="center"/>
    </xf>
    <xf numFmtId="0" fontId="6" fillId="0" borderId="5" xfId="1" applyFont="1" applyFill="1" applyBorder="1"/>
    <xf numFmtId="0" fontId="6" fillId="0" borderId="6" xfId="1" applyFont="1" applyFill="1" applyBorder="1"/>
    <xf numFmtId="0" fontId="7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left" vertical="center"/>
    </xf>
    <xf numFmtId="0" fontId="6" fillId="0" borderId="11" xfId="1" applyFont="1" applyFill="1" applyBorder="1"/>
    <xf numFmtId="0" fontId="6" fillId="0" borderId="12" xfId="1" applyFont="1" applyFill="1" applyBorder="1" applyAlignment="1">
      <alignment horizontal="center"/>
    </xf>
    <xf numFmtId="0" fontId="6" fillId="0" borderId="14" xfId="1" applyFont="1" applyFill="1" applyBorder="1"/>
    <xf numFmtId="0" fontId="7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/>
    <xf numFmtId="0" fontId="7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0" xfId="2" applyFont="1"/>
    <xf numFmtId="0" fontId="3" fillId="0" borderId="0" xfId="2" applyBorder="1"/>
    <xf numFmtId="0" fontId="4" fillId="0" borderId="0" xfId="2" applyFont="1" applyBorder="1"/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4" fillId="0" borderId="22" xfId="2" applyFont="1" applyBorder="1"/>
    <xf numFmtId="0" fontId="4" fillId="2" borderId="1" xfId="2" applyFont="1" applyFill="1" applyBorder="1" applyAlignment="1">
      <alignment horizontal="center" vertical="center"/>
    </xf>
    <xf numFmtId="0" fontId="3" fillId="2" borderId="0" xfId="2" applyFill="1" applyBorder="1"/>
    <xf numFmtId="0" fontId="4" fillId="2" borderId="0" xfId="2" applyFont="1" applyFill="1" applyBorder="1"/>
    <xf numFmtId="0" fontId="14" fillId="3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4" fontId="4" fillId="2" borderId="0" xfId="2" applyNumberFormat="1" applyFont="1" applyFill="1" applyBorder="1"/>
    <xf numFmtId="49" fontId="4" fillId="2" borderId="1" xfId="2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left" vertical="center"/>
    </xf>
    <xf numFmtId="2" fontId="17" fillId="3" borderId="1" xfId="1" applyNumberFormat="1" applyFont="1" applyFill="1" applyBorder="1" applyAlignment="1">
      <alignment horizontal="center" vertical="center" wrapText="1"/>
    </xf>
    <xf numFmtId="2" fontId="17" fillId="3" borderId="1" xfId="1" applyNumberFormat="1" applyFont="1" applyFill="1" applyBorder="1" applyAlignment="1">
      <alignment horizontal="center"/>
    </xf>
    <xf numFmtId="2" fontId="17" fillId="0" borderId="1" xfId="1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2" fontId="17" fillId="2" borderId="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 vertical="center"/>
    </xf>
    <xf numFmtId="0" fontId="17" fillId="0" borderId="1" xfId="1" applyFont="1" applyFill="1" applyBorder="1"/>
    <xf numFmtId="0" fontId="17" fillId="0" borderId="1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 vertical="center" wrapText="1"/>
    </xf>
    <xf numFmtId="164" fontId="14" fillId="3" borderId="1" xfId="2" applyNumberFormat="1" applyFont="1" applyFill="1" applyBorder="1" applyAlignment="1">
      <alignment horizontal="center"/>
    </xf>
    <xf numFmtId="164" fontId="15" fillId="2" borderId="1" xfId="2" applyNumberFormat="1" applyFont="1" applyFill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4" fillId="0" borderId="0" xfId="2" applyFont="1" applyFill="1" applyBorder="1"/>
    <xf numFmtId="1" fontId="19" fillId="4" borderId="1" xfId="2" applyNumberFormat="1" applyFont="1" applyFill="1" applyBorder="1"/>
    <xf numFmtId="164" fontId="15" fillId="0" borderId="1" xfId="2" applyNumberFormat="1" applyFont="1" applyBorder="1" applyAlignment="1">
      <alignment horizontal="center"/>
    </xf>
    <xf numFmtId="0" fontId="19" fillId="4" borderId="1" xfId="2" applyFont="1" applyFill="1" applyBorder="1" applyAlignment="1">
      <alignment horizontal="left" vertical="center" wrapText="1"/>
    </xf>
    <xf numFmtId="164" fontId="15" fillId="4" borderId="1" xfId="2" applyNumberFormat="1" applyFont="1" applyFill="1" applyBorder="1" applyAlignment="1">
      <alignment horizontal="center"/>
    </xf>
    <xf numFmtId="0" fontId="19" fillId="3" borderId="1" xfId="2" applyFont="1" applyFill="1" applyBorder="1" applyAlignment="1">
      <alignment horizontal="left" vertical="center" wrapText="1"/>
    </xf>
    <xf numFmtId="2" fontId="14" fillId="3" borderId="1" xfId="2" applyNumberFormat="1" applyFont="1" applyFill="1" applyBorder="1" applyAlignment="1">
      <alignment horizontal="center"/>
    </xf>
    <xf numFmtId="49" fontId="2" fillId="5" borderId="1" xfId="2" applyNumberFormat="1" applyFont="1" applyFill="1" applyBorder="1" applyAlignment="1">
      <alignment horizontal="left"/>
    </xf>
    <xf numFmtId="0" fontId="17" fillId="5" borderId="1" xfId="2" applyFont="1" applyFill="1" applyBorder="1"/>
    <xf numFmtId="2" fontId="17" fillId="2" borderId="1" xfId="2" applyNumberFormat="1" applyFont="1" applyFill="1" applyBorder="1" applyAlignment="1">
      <alignment horizontal="center"/>
    </xf>
    <xf numFmtId="2" fontId="14" fillId="2" borderId="1" xfId="2" applyNumberFormat="1" applyFont="1" applyFill="1" applyBorder="1" applyAlignment="1">
      <alignment horizontal="center"/>
    </xf>
    <xf numFmtId="0" fontId="13" fillId="0" borderId="0" xfId="2" applyFont="1" applyFill="1" applyBorder="1" applyAlignment="1"/>
    <xf numFmtId="0" fontId="15" fillId="5" borderId="1" xfId="2" applyFont="1" applyFill="1" applyBorder="1" applyAlignment="1"/>
    <xf numFmtId="0" fontId="21" fillId="5" borderId="0" xfId="2" applyFont="1" applyFill="1" applyBorder="1" applyAlignment="1"/>
    <xf numFmtId="0" fontId="14" fillId="5" borderId="1" xfId="2" applyFont="1" applyFill="1" applyBorder="1" applyAlignment="1"/>
    <xf numFmtId="164" fontId="17" fillId="2" borderId="1" xfId="2" applyNumberFormat="1" applyFont="1" applyFill="1" applyBorder="1" applyAlignment="1">
      <alignment horizontal="center"/>
    </xf>
    <xf numFmtId="0" fontId="20" fillId="0" borderId="0" xfId="2" applyFont="1" applyBorder="1" applyAlignment="1"/>
    <xf numFmtId="0" fontId="17" fillId="5" borderId="1" xfId="2" applyFont="1" applyFill="1" applyBorder="1" applyAlignment="1"/>
    <xf numFmtId="0" fontId="20" fillId="5" borderId="0" xfId="2" applyFont="1" applyFill="1" applyBorder="1" applyAlignment="1"/>
    <xf numFmtId="0" fontId="17" fillId="2" borderId="1" xfId="2" applyFont="1" applyFill="1" applyBorder="1" applyAlignment="1">
      <alignment horizontal="center"/>
    </xf>
    <xf numFmtId="2" fontId="22" fillId="2" borderId="1" xfId="2" applyNumberFormat="1" applyFont="1" applyFill="1" applyBorder="1" applyAlignment="1">
      <alignment horizontal="center"/>
    </xf>
    <xf numFmtId="2" fontId="17" fillId="5" borderId="1" xfId="2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0" fontId="12" fillId="0" borderId="0" xfId="2" applyFont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6" fillId="0" borderId="21" xfId="1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3" fillId="0" borderId="23" xfId="2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vertical="center"/>
    </xf>
    <xf numFmtId="165" fontId="6" fillId="0" borderId="21" xfId="1" applyNumberFormat="1" applyFont="1" applyFill="1" applyBorder="1" applyAlignment="1">
      <alignment horizontal="center"/>
    </xf>
    <xf numFmtId="165" fontId="6" fillId="0" borderId="21" xfId="1" applyNumberFormat="1" applyFont="1" applyFill="1" applyBorder="1" applyAlignment="1">
      <alignment horizontal="center" vertical="center"/>
    </xf>
    <xf numFmtId="165" fontId="8" fillId="0" borderId="2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/>
    </xf>
    <xf numFmtId="0" fontId="12" fillId="0" borderId="0" xfId="2" applyFont="1" applyAlignment="1">
      <alignment horizontal="center" vertical="center" wrapText="1"/>
    </xf>
    <xf numFmtId="49" fontId="26" fillId="2" borderId="1" xfId="2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left" vertical="center"/>
    </xf>
    <xf numFmtId="2" fontId="28" fillId="2" borderId="1" xfId="2" applyNumberFormat="1" applyFont="1" applyFill="1" applyBorder="1" applyAlignment="1">
      <alignment horizontal="center" vertical="center" wrapText="1"/>
    </xf>
    <xf numFmtId="0" fontId="29" fillId="2" borderId="0" xfId="2" applyFont="1" applyFill="1" applyBorder="1"/>
    <xf numFmtId="0" fontId="11" fillId="2" borderId="0" xfId="2" applyFont="1" applyFill="1" applyBorder="1"/>
    <xf numFmtId="0" fontId="26" fillId="2" borderId="24" xfId="2" applyFont="1" applyFill="1" applyBorder="1" applyAlignment="1">
      <alignment horizontal="center" vertical="center" wrapText="1"/>
    </xf>
    <xf numFmtId="0" fontId="26" fillId="2" borderId="14" xfId="2" applyFont="1" applyFill="1" applyBorder="1" applyAlignment="1">
      <alignment horizontal="center" vertical="center" wrapText="1"/>
    </xf>
    <xf numFmtId="0" fontId="26" fillId="2" borderId="25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left" vertical="center"/>
    </xf>
    <xf numFmtId="0" fontId="31" fillId="2" borderId="1" xfId="2" applyFont="1" applyFill="1" applyBorder="1" applyAlignment="1">
      <alignment horizontal="left" vertical="center"/>
    </xf>
    <xf numFmtId="0" fontId="30" fillId="0" borderId="1" xfId="1" applyFont="1" applyFill="1" applyBorder="1"/>
    <xf numFmtId="0" fontId="30" fillId="0" borderId="1" xfId="1" applyFont="1" applyFill="1" applyBorder="1" applyAlignment="1">
      <alignment horizontal="left" vertical="center" wrapText="1"/>
    </xf>
    <xf numFmtId="0" fontId="32" fillId="2" borderId="1" xfId="2" applyFont="1" applyFill="1" applyBorder="1" applyAlignment="1">
      <alignment horizontal="left" vertical="center" wrapText="1"/>
    </xf>
    <xf numFmtId="0" fontId="30" fillId="5" borderId="1" xfId="2" applyFont="1" applyFill="1" applyBorder="1"/>
    <xf numFmtId="165" fontId="28" fillId="2" borderId="1" xfId="2" applyNumberFormat="1" applyFont="1" applyFill="1" applyBorder="1" applyAlignment="1">
      <alignment horizontal="center" vertical="center" wrapText="1"/>
    </xf>
    <xf numFmtId="165" fontId="14" fillId="3" borderId="1" xfId="2" applyNumberFormat="1" applyFont="1" applyFill="1" applyBorder="1" applyAlignment="1">
      <alignment horizontal="center" vertical="center" wrapText="1"/>
    </xf>
    <xf numFmtId="165" fontId="14" fillId="2" borderId="1" xfId="2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165" fontId="14" fillId="3" borderId="1" xfId="2" applyNumberFormat="1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165" fontId="17" fillId="2" borderId="1" xfId="2" applyNumberFormat="1" applyFont="1" applyFill="1" applyBorder="1" applyAlignment="1">
      <alignment horizontal="center"/>
    </xf>
    <xf numFmtId="165" fontId="14" fillId="2" borderId="1" xfId="2" applyNumberFormat="1" applyFont="1" applyFill="1" applyBorder="1" applyAlignment="1">
      <alignment horizontal="center"/>
    </xf>
    <xf numFmtId="165" fontId="22" fillId="2" borderId="1" xfId="2" applyNumberFormat="1" applyFont="1" applyFill="1" applyBorder="1" applyAlignment="1">
      <alignment horizontal="center"/>
    </xf>
    <xf numFmtId="165" fontId="17" fillId="5" borderId="1" xfId="2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" fontId="32" fillId="2" borderId="1" xfId="2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58;&#1056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8"/>
      <sheetName val="февраль 18"/>
      <sheetName val="март 18"/>
      <sheetName val="1 кв."/>
      <sheetName val="1 кв. (нов.ф.)"/>
      <sheetName val="апрель 18 (2)"/>
      <sheetName val="4 мес."/>
      <sheetName val="май 18"/>
      <sheetName val="5 мес."/>
      <sheetName val="июнь18"/>
      <sheetName val="2 кв."/>
      <sheetName val="6 мес."/>
      <sheetName val="2 кв. (нов.форма)"/>
      <sheetName val="6 мес. (нов.форма)"/>
    </sheetNames>
    <sheetDataSet>
      <sheetData sheetId="0"/>
      <sheetData sheetId="1"/>
      <sheetData sheetId="2"/>
      <sheetData sheetId="3">
        <row r="71">
          <cell r="H71">
            <v>3883.6920000000009</v>
          </cell>
        </row>
        <row r="86">
          <cell r="H86">
            <v>4621.9402495999984</v>
          </cell>
        </row>
        <row r="87">
          <cell r="H87">
            <v>1.4530000000000003</v>
          </cell>
        </row>
        <row r="88">
          <cell r="H88">
            <v>226.44499999999999</v>
          </cell>
        </row>
        <row r="89">
          <cell r="H89">
            <v>4068</v>
          </cell>
        </row>
        <row r="90">
          <cell r="H90">
            <v>3398.2872495999986</v>
          </cell>
        </row>
        <row r="91">
          <cell r="H91">
            <v>320</v>
          </cell>
        </row>
        <row r="92">
          <cell r="H92">
            <v>997.20799999999974</v>
          </cell>
        </row>
        <row r="96">
          <cell r="H96">
            <v>1144.2900000000004</v>
          </cell>
          <cell r="I96">
            <v>13.694000000000001</v>
          </cell>
        </row>
        <row r="97">
          <cell r="H97">
            <v>12337.097249599999</v>
          </cell>
          <cell r="I97">
            <v>597.13099999999997</v>
          </cell>
        </row>
        <row r="118">
          <cell r="I118">
            <v>110.48099999999999</v>
          </cell>
        </row>
        <row r="120">
          <cell r="I120">
            <v>13.62</v>
          </cell>
        </row>
        <row r="125">
          <cell r="I125">
            <v>2765.6640000000002</v>
          </cell>
        </row>
        <row r="135">
          <cell r="H135">
            <v>473.94099999999997</v>
          </cell>
        </row>
        <row r="137">
          <cell r="G137">
            <v>1271</v>
          </cell>
        </row>
        <row r="138">
          <cell r="G138">
            <v>84.88</v>
          </cell>
        </row>
        <row r="145">
          <cell r="G145">
            <v>250</v>
          </cell>
        </row>
        <row r="146">
          <cell r="G146">
            <v>16.5</v>
          </cell>
        </row>
        <row r="147">
          <cell r="G147">
            <v>800</v>
          </cell>
        </row>
        <row r="148">
          <cell r="G148">
            <v>53.89</v>
          </cell>
        </row>
        <row r="149">
          <cell r="G149">
            <v>105</v>
          </cell>
        </row>
        <row r="150">
          <cell r="G150">
            <v>6.83</v>
          </cell>
        </row>
        <row r="151">
          <cell r="G151">
            <v>116</v>
          </cell>
        </row>
        <row r="152">
          <cell r="G152">
            <v>7.66</v>
          </cell>
        </row>
      </sheetData>
      <sheetData sheetId="4"/>
      <sheetData sheetId="5">
        <row r="30">
          <cell r="F30">
            <v>1.3069999999999999</v>
          </cell>
        </row>
        <row r="31">
          <cell r="F31">
            <v>4</v>
          </cell>
        </row>
        <row r="32">
          <cell r="F32">
            <v>641.93499999999995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0</v>
          </cell>
        </row>
        <row r="42">
          <cell r="F42">
            <v>0</v>
          </cell>
        </row>
        <row r="47">
          <cell r="F47">
            <v>156</v>
          </cell>
        </row>
        <row r="48">
          <cell r="F48">
            <v>3788.5790000000006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0</v>
          </cell>
        </row>
        <row r="64">
          <cell r="F64">
            <v>0</v>
          </cell>
        </row>
        <row r="80">
          <cell r="F80">
            <v>0</v>
          </cell>
        </row>
        <row r="87">
          <cell r="F87">
            <v>0</v>
          </cell>
        </row>
        <row r="90">
          <cell r="F90">
            <v>0</v>
          </cell>
        </row>
        <row r="91">
          <cell r="E91">
            <v>3251.9189999999999</v>
          </cell>
          <cell r="F91">
            <v>4891.8270000000011</v>
          </cell>
        </row>
      </sheetData>
      <sheetData sheetId="6"/>
      <sheetData sheetId="7">
        <row r="30">
          <cell r="F30">
            <v>12.233999999999998</v>
          </cell>
        </row>
        <row r="31">
          <cell r="F31">
            <v>21</v>
          </cell>
        </row>
        <row r="32">
          <cell r="F32">
            <v>4822.7979999999998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0</v>
          </cell>
        </row>
        <row r="42">
          <cell r="F42">
            <v>0</v>
          </cell>
        </row>
        <row r="47">
          <cell r="F47">
            <v>121</v>
          </cell>
        </row>
        <row r="48">
          <cell r="F48">
            <v>3248.7849999999999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0</v>
          </cell>
        </row>
        <row r="64">
          <cell r="F64">
            <v>0</v>
          </cell>
        </row>
        <row r="80">
          <cell r="F80">
            <v>0</v>
          </cell>
        </row>
        <row r="87">
          <cell r="F87">
            <v>0</v>
          </cell>
        </row>
        <row r="90">
          <cell r="F90">
            <v>0</v>
          </cell>
        </row>
        <row r="91">
          <cell r="E91">
            <v>3708.8469999999998</v>
          </cell>
          <cell r="F91">
            <v>8071.5829999999996</v>
          </cell>
        </row>
      </sheetData>
      <sheetData sheetId="8"/>
      <sheetData sheetId="9">
        <row r="28">
          <cell r="F28">
            <v>0.45600000000000002</v>
          </cell>
        </row>
        <row r="29">
          <cell r="F29">
            <v>544.06799999999998</v>
          </cell>
        </row>
        <row r="30">
          <cell r="F30">
            <v>5.0510000000000002</v>
          </cell>
        </row>
        <row r="31">
          <cell r="F31">
            <v>13</v>
          </cell>
        </row>
        <row r="32">
          <cell r="F32">
            <v>2729.6779999999999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0</v>
          </cell>
        </row>
        <row r="42">
          <cell r="F42">
            <v>0</v>
          </cell>
        </row>
        <row r="47">
          <cell r="F47">
            <v>0</v>
          </cell>
        </row>
        <row r="48">
          <cell r="F48">
            <v>0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0</v>
          </cell>
        </row>
        <row r="64">
          <cell r="F64">
            <v>0</v>
          </cell>
        </row>
        <row r="80">
          <cell r="F80">
            <v>0</v>
          </cell>
        </row>
        <row r="87">
          <cell r="F87">
            <v>1347.038</v>
          </cell>
        </row>
        <row r="89">
          <cell r="F89">
            <v>1347.038</v>
          </cell>
        </row>
        <row r="90">
          <cell r="F90">
            <v>0</v>
          </cell>
        </row>
        <row r="91">
          <cell r="E91">
            <v>3460.1410000000005</v>
          </cell>
          <cell r="F91">
            <v>4995.4220000000005</v>
          </cell>
        </row>
      </sheetData>
      <sheetData sheetId="10"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277</v>
          </cell>
        </row>
        <row r="54">
          <cell r="I54">
            <v>7037.3640000000005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1347.038</v>
          </cell>
        </row>
        <row r="94">
          <cell r="I94">
            <v>0</v>
          </cell>
        </row>
        <row r="95">
          <cell r="I95">
            <v>1347.038</v>
          </cell>
        </row>
        <row r="96">
          <cell r="I96">
            <v>0</v>
          </cell>
        </row>
        <row r="97">
          <cell r="I97">
            <v>17958.832000000002</v>
          </cell>
        </row>
      </sheetData>
      <sheetData sheetId="11"/>
      <sheetData sheetId="12">
        <row r="13">
          <cell r="H13">
            <v>0</v>
          </cell>
        </row>
        <row r="14">
          <cell r="H14">
            <v>0.38500000000000001</v>
          </cell>
        </row>
        <row r="15">
          <cell r="H15">
            <v>157.12900000000002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0.38500000000000001</v>
          </cell>
        </row>
        <row r="19">
          <cell r="H19">
            <v>157.12900000000002</v>
          </cell>
        </row>
        <row r="20">
          <cell r="H20">
            <v>0</v>
          </cell>
        </row>
        <row r="22">
          <cell r="H22">
            <v>1029.1869999999999</v>
          </cell>
        </row>
        <row r="23">
          <cell r="H23">
            <v>8.99</v>
          </cell>
        </row>
        <row r="24">
          <cell r="H24">
            <v>252.64500000000001</v>
          </cell>
        </row>
        <row r="25">
          <cell r="H25">
            <v>1052</v>
          </cell>
        </row>
        <row r="26">
          <cell r="H26">
            <v>466.74799999999999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309.79500000000007</v>
          </cell>
        </row>
        <row r="74">
          <cell r="H74">
            <v>3419.89</v>
          </cell>
        </row>
        <row r="89">
          <cell r="H89">
            <v>2086.9439999999995</v>
          </cell>
        </row>
        <row r="90">
          <cell r="H90">
            <v>0.90600000000000014</v>
          </cell>
        </row>
        <row r="91">
          <cell r="H91">
            <v>133.422</v>
          </cell>
        </row>
        <row r="92">
          <cell r="H92">
            <v>2158</v>
          </cell>
        </row>
        <row r="93">
          <cell r="H93">
            <v>1606.7329999999997</v>
          </cell>
        </row>
        <row r="94">
          <cell r="H94">
            <v>110</v>
          </cell>
        </row>
        <row r="95">
          <cell r="H95">
            <v>346.78899999999993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1109.4339999999997</v>
          </cell>
        </row>
        <row r="100">
          <cell r="H100">
            <v>10420.906999999999</v>
          </cell>
        </row>
        <row r="121">
          <cell r="I121">
            <v>110.48099999999999</v>
          </cell>
        </row>
        <row r="123">
          <cell r="I123">
            <v>13.62</v>
          </cell>
        </row>
        <row r="128">
          <cell r="I128">
            <v>2765.6640000000002</v>
          </cell>
        </row>
        <row r="138">
          <cell r="H138">
            <v>484.00799999999998</v>
          </cell>
        </row>
        <row r="140">
          <cell r="G140">
            <v>1271</v>
          </cell>
        </row>
        <row r="141">
          <cell r="G141">
            <v>84.88</v>
          </cell>
        </row>
        <row r="148">
          <cell r="G148">
            <v>250</v>
          </cell>
        </row>
        <row r="149">
          <cell r="G149">
            <v>16.5</v>
          </cell>
        </row>
        <row r="150">
          <cell r="G150">
            <v>800</v>
          </cell>
        </row>
        <row r="151">
          <cell r="G151">
            <v>53.89</v>
          </cell>
        </row>
        <row r="152">
          <cell r="G152">
            <v>105</v>
          </cell>
        </row>
        <row r="153">
          <cell r="G153">
            <v>6.83</v>
          </cell>
        </row>
        <row r="154">
          <cell r="G154">
            <v>116</v>
          </cell>
        </row>
        <row r="155">
          <cell r="G155">
            <v>7.66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DN211"/>
  <sheetViews>
    <sheetView tabSelected="1" zoomScale="120" zoomScaleNormal="120" workbookViewId="0">
      <selection activeCell="B38" sqref="B38:B40"/>
    </sheetView>
  </sheetViews>
  <sheetFormatPr defaultColWidth="8.85546875" defaultRowHeight="12.75"/>
  <cols>
    <col min="1" max="1" width="3.5703125" style="1" customWidth="1"/>
    <col min="2" max="2" width="57.7109375" style="1" customWidth="1"/>
    <col min="3" max="3" width="8.42578125" style="1" customWidth="1"/>
    <col min="4" max="4" width="9.42578125" style="1" customWidth="1"/>
    <col min="5" max="5" width="8.42578125" style="1" customWidth="1"/>
    <col min="6" max="6" width="6.5703125" style="1" customWidth="1"/>
    <col min="7" max="7" width="9.28515625" style="1" customWidth="1"/>
    <col min="8" max="8" width="9.7109375" style="1" customWidth="1"/>
    <col min="9" max="9" width="9.140625" style="1" customWidth="1"/>
    <col min="10" max="16384" width="8.85546875" style="1"/>
  </cols>
  <sheetData>
    <row r="2" spans="1:11" ht="17.2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11" ht="1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4" spans="1:11">
      <c r="A4" s="2"/>
      <c r="B4" s="2"/>
      <c r="C4" s="3"/>
      <c r="D4" s="3"/>
      <c r="E4" s="3"/>
      <c r="F4" s="3"/>
      <c r="G4" s="4"/>
      <c r="H4" s="4"/>
      <c r="I4" s="4"/>
    </row>
    <row r="5" spans="1:11" ht="38.25" customHeight="1">
      <c r="A5" s="122" t="s">
        <v>2</v>
      </c>
      <c r="B5" s="123" t="s">
        <v>3</v>
      </c>
      <c r="C5" s="123" t="s">
        <v>4</v>
      </c>
      <c r="D5" s="124" t="s">
        <v>5</v>
      </c>
      <c r="E5" s="124" t="s">
        <v>6</v>
      </c>
      <c r="F5" s="124" t="s">
        <v>7</v>
      </c>
      <c r="G5" s="124" t="s">
        <v>8</v>
      </c>
      <c r="H5" s="124"/>
      <c r="I5" s="124"/>
    </row>
    <row r="6" spans="1:11" ht="27" customHeight="1">
      <c r="A6" s="122"/>
      <c r="B6" s="123"/>
      <c r="C6" s="123"/>
      <c r="D6" s="168"/>
      <c r="E6" s="168"/>
      <c r="F6" s="168"/>
      <c r="G6" s="5" t="s">
        <v>9</v>
      </c>
      <c r="H6" s="115" t="s">
        <v>10</v>
      </c>
      <c r="I6" s="115" t="s">
        <v>11</v>
      </c>
    </row>
    <row r="7" spans="1:11" s="9" customFormat="1">
      <c r="A7" s="49" t="s">
        <v>12</v>
      </c>
      <c r="B7" s="116" t="s">
        <v>13</v>
      </c>
      <c r="C7" s="49" t="s">
        <v>14</v>
      </c>
      <c r="D7" s="169">
        <v>62144.312000000005</v>
      </c>
      <c r="E7" s="169">
        <f>G7</f>
        <v>20498.502</v>
      </c>
      <c r="F7" s="169">
        <f>E7/D7*100</f>
        <v>32.985322936715427</v>
      </c>
      <c r="G7" s="170">
        <f>H7+I7</f>
        <v>20498.502</v>
      </c>
      <c r="H7" s="170">
        <v>3886.7080000000005</v>
      </c>
      <c r="I7" s="170">
        <f>I17+I28+I40+I56</f>
        <v>16611.794000000002</v>
      </c>
    </row>
    <row r="8" spans="1:11">
      <c r="A8" s="122">
        <v>1</v>
      </c>
      <c r="B8" s="116" t="s">
        <v>15</v>
      </c>
      <c r="C8" s="115" t="s">
        <v>16</v>
      </c>
      <c r="D8" s="171">
        <v>6</v>
      </c>
      <c r="E8" s="171">
        <f t="shared" ref="E8:E71" si="0">G8</f>
        <v>0</v>
      </c>
      <c r="F8" s="171">
        <f t="shared" ref="F8:F71" si="1">E8/D8*100</f>
        <v>0</v>
      </c>
      <c r="G8" s="172">
        <f t="shared" ref="G8:G74" si="2">H8+I8</f>
        <v>0</v>
      </c>
      <c r="H8" s="172">
        <v>0</v>
      </c>
      <c r="I8" s="172">
        <f>[1]июнь18!F7+'[1]май 18'!F7+'[1]апрель 18 (2)'!F7</f>
        <v>0</v>
      </c>
      <c r="K8" s="10"/>
    </row>
    <row r="9" spans="1:11">
      <c r="A9" s="122"/>
      <c r="B9" s="111"/>
      <c r="C9" s="115" t="s">
        <v>17</v>
      </c>
      <c r="D9" s="171">
        <v>3.5429999999999997</v>
      </c>
      <c r="E9" s="171">
        <f t="shared" si="0"/>
        <v>0.38500000000000001</v>
      </c>
      <c r="F9" s="171">
        <f t="shared" si="1"/>
        <v>10.866497318656506</v>
      </c>
      <c r="G9" s="172">
        <f t="shared" si="2"/>
        <v>0.38500000000000001</v>
      </c>
      <c r="H9" s="172">
        <v>0.38500000000000001</v>
      </c>
      <c r="I9" s="172">
        <f>[1]июнь18!F8+'[1]май 18'!F8+'[1]апрель 18 (2)'!F8</f>
        <v>0</v>
      </c>
    </row>
    <row r="10" spans="1:11">
      <c r="A10" s="122"/>
      <c r="B10" s="111" t="s">
        <v>18</v>
      </c>
      <c r="C10" s="115" t="s">
        <v>14</v>
      </c>
      <c r="D10" s="171">
        <v>2768.306</v>
      </c>
      <c r="E10" s="171">
        <f t="shared" si="0"/>
        <v>157.12900000000002</v>
      </c>
      <c r="F10" s="171">
        <f t="shared" si="1"/>
        <v>5.6759982458586595</v>
      </c>
      <c r="G10" s="172">
        <f t="shared" si="2"/>
        <v>157.12900000000002</v>
      </c>
      <c r="H10" s="172">
        <v>157.12900000000002</v>
      </c>
      <c r="I10" s="172">
        <f>[1]июнь18!F9+'[1]май 18'!F9+'[1]апрель 18 (2)'!F9</f>
        <v>0</v>
      </c>
    </row>
    <row r="11" spans="1:11">
      <c r="A11" s="122" t="s">
        <v>19</v>
      </c>
      <c r="B11" s="125" t="s">
        <v>20</v>
      </c>
      <c r="C11" s="115" t="s">
        <v>17</v>
      </c>
      <c r="D11" s="171">
        <v>0</v>
      </c>
      <c r="E11" s="171">
        <f t="shared" si="0"/>
        <v>0</v>
      </c>
      <c r="F11" s="171"/>
      <c r="G11" s="172">
        <f t="shared" si="2"/>
        <v>0</v>
      </c>
      <c r="H11" s="172">
        <v>0</v>
      </c>
      <c r="I11" s="172">
        <f>[1]июнь18!F10+'[1]май 18'!F10+'[1]апрель 18 (2)'!F10</f>
        <v>0</v>
      </c>
    </row>
    <row r="12" spans="1:11">
      <c r="A12" s="122"/>
      <c r="B12" s="125"/>
      <c r="C12" s="115" t="s">
        <v>14</v>
      </c>
      <c r="D12" s="171">
        <v>0</v>
      </c>
      <c r="E12" s="171">
        <f t="shared" si="0"/>
        <v>0</v>
      </c>
      <c r="F12" s="171"/>
      <c r="G12" s="172">
        <f t="shared" si="2"/>
        <v>0</v>
      </c>
      <c r="H12" s="172">
        <v>0</v>
      </c>
      <c r="I12" s="172">
        <f>[1]июнь18!F11+'[1]май 18'!F11+'[1]апрель 18 (2)'!F11</f>
        <v>0</v>
      </c>
    </row>
    <row r="13" spans="1:11">
      <c r="A13" s="122" t="s">
        <v>21</v>
      </c>
      <c r="B13" s="125" t="s">
        <v>22</v>
      </c>
      <c r="C13" s="115" t="s">
        <v>17</v>
      </c>
      <c r="D13" s="171">
        <v>3.5429999999999997</v>
      </c>
      <c r="E13" s="171">
        <f t="shared" si="0"/>
        <v>0.38500000000000001</v>
      </c>
      <c r="F13" s="171">
        <f t="shared" si="1"/>
        <v>10.866497318656506</v>
      </c>
      <c r="G13" s="172">
        <f t="shared" si="2"/>
        <v>0.38500000000000001</v>
      </c>
      <c r="H13" s="172">
        <v>0.38500000000000001</v>
      </c>
      <c r="I13" s="172">
        <f>[1]июнь18!F12+'[1]май 18'!F12+'[1]апрель 18 (2)'!F12</f>
        <v>0</v>
      </c>
    </row>
    <row r="14" spans="1:11">
      <c r="A14" s="122"/>
      <c r="B14" s="125"/>
      <c r="C14" s="115" t="s">
        <v>14</v>
      </c>
      <c r="D14" s="171">
        <v>2768.306</v>
      </c>
      <c r="E14" s="171">
        <f t="shared" si="0"/>
        <v>157.12900000000002</v>
      </c>
      <c r="F14" s="171">
        <f t="shared" si="1"/>
        <v>5.6759982458586595</v>
      </c>
      <c r="G14" s="172">
        <f t="shared" si="2"/>
        <v>157.12900000000002</v>
      </c>
      <c r="H14" s="172">
        <v>157.12900000000002</v>
      </c>
      <c r="I14" s="172">
        <f>[1]июнь18!F13+'[1]май 18'!F13+'[1]апрель 18 (2)'!F13</f>
        <v>0</v>
      </c>
    </row>
    <row r="15" spans="1:11">
      <c r="A15" s="113" t="s">
        <v>23</v>
      </c>
      <c r="B15" s="111" t="s">
        <v>24</v>
      </c>
      <c r="C15" s="115" t="s">
        <v>14</v>
      </c>
      <c r="D15" s="171"/>
      <c r="E15" s="171">
        <f t="shared" si="0"/>
        <v>0</v>
      </c>
      <c r="F15" s="171"/>
      <c r="G15" s="172">
        <f t="shared" si="2"/>
        <v>0</v>
      </c>
      <c r="H15" s="172">
        <v>0</v>
      </c>
      <c r="I15" s="172">
        <f>[1]июнь18!F14+'[1]май 18'!F14+'[1]апрель 18 (2)'!F14</f>
        <v>0</v>
      </c>
    </row>
    <row r="16" spans="1:11">
      <c r="A16" s="122" t="s">
        <v>25</v>
      </c>
      <c r="B16" s="138" t="s">
        <v>26</v>
      </c>
      <c r="C16" s="115" t="s">
        <v>16</v>
      </c>
      <c r="D16" s="171">
        <v>2</v>
      </c>
      <c r="E16" s="171">
        <f t="shared" si="0"/>
        <v>27</v>
      </c>
      <c r="F16" s="171">
        <f t="shared" si="1"/>
        <v>1350</v>
      </c>
      <c r="G16" s="172">
        <f>H16+I16</f>
        <v>27</v>
      </c>
      <c r="H16" s="172">
        <v>15</v>
      </c>
      <c r="I16" s="172">
        <v>12</v>
      </c>
    </row>
    <row r="17" spans="1:9">
      <c r="A17" s="122"/>
      <c r="B17" s="138"/>
      <c r="C17" s="115" t="s">
        <v>14</v>
      </c>
      <c r="D17" s="171">
        <v>671.99500000000012</v>
      </c>
      <c r="E17" s="171">
        <f t="shared" si="0"/>
        <v>1490.5</v>
      </c>
      <c r="F17" s="171">
        <f t="shared" si="1"/>
        <v>221.80224555242222</v>
      </c>
      <c r="G17" s="172">
        <f>H17+I17</f>
        <v>1490.5</v>
      </c>
      <c r="H17" s="172">
        <v>1029.1869999999999</v>
      </c>
      <c r="I17" s="172">
        <v>461.3130000000001</v>
      </c>
    </row>
    <row r="18" spans="1:9">
      <c r="A18" s="122" t="s">
        <v>27</v>
      </c>
      <c r="B18" s="125" t="s">
        <v>28</v>
      </c>
      <c r="C18" s="115" t="s">
        <v>29</v>
      </c>
      <c r="D18" s="171">
        <v>80</v>
      </c>
      <c r="E18" s="171">
        <f t="shared" si="0"/>
        <v>8.99</v>
      </c>
      <c r="F18" s="171">
        <f t="shared" si="1"/>
        <v>11.237500000000001</v>
      </c>
      <c r="G18" s="172">
        <f t="shared" ref="G18:G25" si="3">H18+I18</f>
        <v>8.99</v>
      </c>
      <c r="H18" s="172">
        <v>8.99</v>
      </c>
      <c r="I18" s="172">
        <v>0</v>
      </c>
    </row>
    <row r="19" spans="1:9">
      <c r="A19" s="122"/>
      <c r="B19" s="125"/>
      <c r="C19" s="115" t="s">
        <v>14</v>
      </c>
      <c r="D19" s="171">
        <v>379.30700000000002</v>
      </c>
      <c r="E19" s="171">
        <f t="shared" si="0"/>
        <v>252.64500000000001</v>
      </c>
      <c r="F19" s="171">
        <f t="shared" si="1"/>
        <v>66.606996443514092</v>
      </c>
      <c r="G19" s="172">
        <f t="shared" si="3"/>
        <v>252.64500000000001</v>
      </c>
      <c r="H19" s="172">
        <v>252.64500000000001</v>
      </c>
      <c r="I19" s="172">
        <v>0</v>
      </c>
    </row>
    <row r="20" spans="1:9">
      <c r="A20" s="122" t="s">
        <v>30</v>
      </c>
      <c r="B20" s="126" t="s">
        <v>31</v>
      </c>
      <c r="C20" s="115" t="s">
        <v>32</v>
      </c>
      <c r="D20" s="171">
        <v>538</v>
      </c>
      <c r="E20" s="171">
        <f t="shared" si="0"/>
        <v>1052</v>
      </c>
      <c r="F20" s="171">
        <f t="shared" si="1"/>
        <v>195.53903345724908</v>
      </c>
      <c r="G20" s="172">
        <f t="shared" si="3"/>
        <v>1052</v>
      </c>
      <c r="H20" s="172">
        <v>1052</v>
      </c>
      <c r="I20" s="172">
        <v>0</v>
      </c>
    </row>
    <row r="21" spans="1:9">
      <c r="A21" s="122"/>
      <c r="B21" s="126"/>
      <c r="C21" s="115" t="s">
        <v>14</v>
      </c>
      <c r="D21" s="171">
        <v>266.31600000000003</v>
      </c>
      <c r="E21" s="171">
        <f t="shared" si="0"/>
        <v>466.74799999999999</v>
      </c>
      <c r="F21" s="171">
        <f t="shared" si="1"/>
        <v>175.26096817314766</v>
      </c>
      <c r="G21" s="172">
        <f t="shared" si="3"/>
        <v>466.74799999999999</v>
      </c>
      <c r="H21" s="172">
        <v>466.74799999999999</v>
      </c>
      <c r="I21" s="172">
        <v>0</v>
      </c>
    </row>
    <row r="22" spans="1:9">
      <c r="A22" s="122" t="s">
        <v>33</v>
      </c>
      <c r="B22" s="126" t="s">
        <v>34</v>
      </c>
      <c r="C22" s="115" t="s">
        <v>32</v>
      </c>
      <c r="D22" s="171">
        <v>0</v>
      </c>
      <c r="E22" s="171">
        <f t="shared" si="0"/>
        <v>0</v>
      </c>
      <c r="F22" s="171"/>
      <c r="G22" s="172">
        <f t="shared" si="3"/>
        <v>0</v>
      </c>
      <c r="H22" s="172">
        <v>0</v>
      </c>
      <c r="I22" s="172">
        <v>0</v>
      </c>
    </row>
    <row r="23" spans="1:9">
      <c r="A23" s="122"/>
      <c r="B23" s="126"/>
      <c r="C23" s="115" t="s">
        <v>14</v>
      </c>
      <c r="D23" s="171">
        <v>0</v>
      </c>
      <c r="E23" s="171">
        <f t="shared" si="0"/>
        <v>0</v>
      </c>
      <c r="F23" s="171"/>
      <c r="G23" s="172">
        <f t="shared" si="3"/>
        <v>0</v>
      </c>
      <c r="H23" s="172">
        <v>0</v>
      </c>
      <c r="I23" s="172">
        <v>0</v>
      </c>
    </row>
    <row r="24" spans="1:9">
      <c r="A24" s="122" t="s">
        <v>35</v>
      </c>
      <c r="B24" s="125" t="s">
        <v>36</v>
      </c>
      <c r="C24" s="115" t="s">
        <v>37</v>
      </c>
      <c r="D24" s="171">
        <v>4</v>
      </c>
      <c r="E24" s="171">
        <f t="shared" si="0"/>
        <v>0</v>
      </c>
      <c r="F24" s="171">
        <f t="shared" si="1"/>
        <v>0</v>
      </c>
      <c r="G24" s="172">
        <f t="shared" si="3"/>
        <v>0</v>
      </c>
      <c r="H24" s="172">
        <v>0</v>
      </c>
      <c r="I24" s="172">
        <v>0</v>
      </c>
    </row>
    <row r="25" spans="1:9">
      <c r="A25" s="122"/>
      <c r="B25" s="125"/>
      <c r="C25" s="115" t="s">
        <v>14</v>
      </c>
      <c r="D25" s="171">
        <v>26.372</v>
      </c>
      <c r="E25" s="171">
        <f t="shared" si="0"/>
        <v>0</v>
      </c>
      <c r="F25" s="171">
        <f t="shared" si="1"/>
        <v>0</v>
      </c>
      <c r="G25" s="172">
        <f t="shared" si="3"/>
        <v>0</v>
      </c>
      <c r="H25" s="172">
        <v>0</v>
      </c>
      <c r="I25" s="172">
        <v>0</v>
      </c>
    </row>
    <row r="26" spans="1:9">
      <c r="A26" s="113" t="s">
        <v>38</v>
      </c>
      <c r="B26" s="111" t="s">
        <v>39</v>
      </c>
      <c r="C26" s="115" t="s">
        <v>14</v>
      </c>
      <c r="D26" s="171">
        <v>0</v>
      </c>
      <c r="E26" s="171">
        <f t="shared" si="0"/>
        <v>771.10800000000017</v>
      </c>
      <c r="F26" s="171"/>
      <c r="G26" s="172">
        <f>H26+I26</f>
        <v>771.10800000000017</v>
      </c>
      <c r="H26" s="172">
        <v>309.79500000000007</v>
      </c>
      <c r="I26" s="172">
        <v>461.3130000000001</v>
      </c>
    </row>
    <row r="27" spans="1:9">
      <c r="A27" s="122" t="s">
        <v>40</v>
      </c>
      <c r="B27" s="174" t="s">
        <v>41</v>
      </c>
      <c r="C27" s="115" t="s">
        <v>16</v>
      </c>
      <c r="D27" s="171">
        <v>49</v>
      </c>
      <c r="E27" s="171">
        <f t="shared" si="0"/>
        <v>34</v>
      </c>
      <c r="F27" s="171"/>
      <c r="G27" s="172">
        <v>34</v>
      </c>
      <c r="H27" s="172">
        <v>27</v>
      </c>
      <c r="I27" s="172">
        <v>7</v>
      </c>
    </row>
    <row r="28" spans="1:9">
      <c r="A28" s="122"/>
      <c r="B28" s="174"/>
      <c r="C28" s="115" t="s">
        <v>14</v>
      </c>
      <c r="D28" s="171">
        <v>8927.9680000000008</v>
      </c>
      <c r="E28" s="171">
        <f t="shared" si="0"/>
        <v>2193.1179999999999</v>
      </c>
      <c r="F28" s="171">
        <f t="shared" si="1"/>
        <v>24.564581772694524</v>
      </c>
      <c r="G28" s="172">
        <f>G30+G32</f>
        <v>2193.1179999999999</v>
      </c>
      <c r="H28" s="172">
        <f>H30+H32</f>
        <v>1274.4119999999998</v>
      </c>
      <c r="I28" s="172">
        <f>I30+I32</f>
        <v>918.70600000000002</v>
      </c>
    </row>
    <row r="29" spans="1:9">
      <c r="A29" s="122" t="s">
        <v>42</v>
      </c>
      <c r="B29" s="125" t="s">
        <v>43</v>
      </c>
      <c r="C29" s="115" t="s">
        <v>17</v>
      </c>
      <c r="D29" s="171">
        <v>4.84</v>
      </c>
      <c r="E29" s="171">
        <f t="shared" si="0"/>
        <v>2.71</v>
      </c>
      <c r="F29" s="171">
        <f t="shared" si="1"/>
        <v>55.991735537190081</v>
      </c>
      <c r="G29" s="172">
        <f>H29+I29</f>
        <v>2.71</v>
      </c>
      <c r="H29" s="172">
        <v>2.254</v>
      </c>
      <c r="I29" s="172">
        <f>[1]июнь18!F28+'[1]май 18'!F28+'[1]апрель 18 (2)'!F28</f>
        <v>0.45600000000000002</v>
      </c>
    </row>
    <row r="30" spans="1:9">
      <c r="A30" s="122"/>
      <c r="B30" s="125"/>
      <c r="C30" s="115" t="s">
        <v>14</v>
      </c>
      <c r="D30" s="171">
        <v>4087.1550000000007</v>
      </c>
      <c r="E30" s="171">
        <f t="shared" si="0"/>
        <v>1783.85</v>
      </c>
      <c r="F30" s="171">
        <f t="shared" si="1"/>
        <v>43.645274035362</v>
      </c>
      <c r="G30" s="172">
        <f>H30+I30</f>
        <v>1783.85</v>
      </c>
      <c r="H30" s="172">
        <v>1239.7819999999999</v>
      </c>
      <c r="I30" s="172">
        <f>[1]июнь18!F29+'[1]май 18'!F29+'[1]апрель 18 (2)'!F29</f>
        <v>544.06799999999998</v>
      </c>
    </row>
    <row r="31" spans="1:9" ht="12.75" customHeight="1">
      <c r="A31" s="122" t="s">
        <v>44</v>
      </c>
      <c r="B31" s="126" t="s">
        <v>45</v>
      </c>
      <c r="C31" s="115" t="s">
        <v>17</v>
      </c>
      <c r="D31" s="171">
        <v>0.90600000000000003</v>
      </c>
      <c r="E31" s="171">
        <f t="shared" si="0"/>
        <v>0.13700000000000001</v>
      </c>
      <c r="F31" s="171">
        <f t="shared" si="1"/>
        <v>15.121412803532008</v>
      </c>
      <c r="G31" s="172">
        <f t="shared" ref="G31:G32" si="4">H31+I31</f>
        <v>0.13700000000000001</v>
      </c>
      <c r="H31" s="172">
        <v>3.2000000000000001E-2</v>
      </c>
      <c r="I31" s="172">
        <v>0.10500000000000001</v>
      </c>
    </row>
    <row r="32" spans="1:9">
      <c r="A32" s="122"/>
      <c r="B32" s="126"/>
      <c r="C32" s="115" t="s">
        <v>14</v>
      </c>
      <c r="D32" s="171">
        <v>4075.502</v>
      </c>
      <c r="E32" s="171">
        <f t="shared" si="0"/>
        <v>409.26800000000003</v>
      </c>
      <c r="F32" s="171">
        <f t="shared" si="1"/>
        <v>10.042149408833563</v>
      </c>
      <c r="G32" s="172">
        <f t="shared" si="4"/>
        <v>409.26800000000003</v>
      </c>
      <c r="H32" s="172">
        <v>34.629999999999995</v>
      </c>
      <c r="I32" s="172">
        <v>374.63800000000003</v>
      </c>
    </row>
    <row r="33" spans="1:13">
      <c r="A33" s="122" t="s">
        <v>46</v>
      </c>
      <c r="B33" s="111" t="s">
        <v>47</v>
      </c>
      <c r="C33" s="115" t="s">
        <v>48</v>
      </c>
      <c r="D33" s="171">
        <v>1.45</v>
      </c>
      <c r="E33" s="171">
        <f t="shared" si="0"/>
        <v>0</v>
      </c>
      <c r="F33" s="171">
        <f t="shared" si="1"/>
        <v>0</v>
      </c>
      <c r="G33" s="172">
        <v>0</v>
      </c>
      <c r="H33" s="172">
        <v>0</v>
      </c>
      <c r="I33" s="172">
        <v>0</v>
      </c>
    </row>
    <row r="34" spans="1:13">
      <c r="A34" s="122"/>
      <c r="B34" s="111"/>
      <c r="C34" s="115" t="s">
        <v>14</v>
      </c>
      <c r="D34" s="171">
        <v>765.31100000000004</v>
      </c>
      <c r="E34" s="171">
        <f t="shared" si="0"/>
        <v>0</v>
      </c>
      <c r="F34" s="171">
        <f t="shared" si="1"/>
        <v>0</v>
      </c>
      <c r="G34" s="172">
        <v>0</v>
      </c>
      <c r="H34" s="172">
        <v>0</v>
      </c>
      <c r="I34" s="172">
        <v>0</v>
      </c>
    </row>
    <row r="35" spans="1:13">
      <c r="A35" s="122" t="s">
        <v>49</v>
      </c>
      <c r="B35" s="126" t="s">
        <v>50</v>
      </c>
      <c r="C35" s="115" t="s">
        <v>37</v>
      </c>
      <c r="D35" s="171">
        <v>0</v>
      </c>
      <c r="E35" s="171"/>
      <c r="F35" s="171"/>
      <c r="G35" s="172"/>
      <c r="H35" s="172"/>
      <c r="I35" s="172"/>
    </row>
    <row r="36" spans="1:13">
      <c r="A36" s="122"/>
      <c r="B36" s="126"/>
      <c r="C36" s="115" t="s">
        <v>14</v>
      </c>
      <c r="D36" s="171">
        <v>0</v>
      </c>
      <c r="E36" s="171"/>
      <c r="F36" s="171"/>
      <c r="G36" s="172"/>
      <c r="H36" s="172"/>
      <c r="I36" s="172"/>
    </row>
    <row r="37" spans="1:13" hidden="1">
      <c r="A37" s="113"/>
      <c r="B37" s="111"/>
      <c r="C37" s="115"/>
      <c r="D37" s="171"/>
      <c r="E37" s="171">
        <f t="shared" si="0"/>
        <v>0</v>
      </c>
      <c r="F37" s="171"/>
      <c r="G37" s="172"/>
      <c r="H37" s="172"/>
      <c r="I37" s="172"/>
    </row>
    <row r="38" spans="1:13">
      <c r="A38" s="122" t="s">
        <v>51</v>
      </c>
      <c r="B38" s="138" t="s">
        <v>52</v>
      </c>
      <c r="C38" s="115" t="s">
        <v>17</v>
      </c>
      <c r="D38" s="171">
        <v>45.050999999999974</v>
      </c>
      <c r="E38" s="171">
        <f t="shared" si="0"/>
        <v>18.591999999999995</v>
      </c>
      <c r="F38" s="171">
        <f t="shared" si="1"/>
        <v>41.268784266719955</v>
      </c>
      <c r="G38" s="172">
        <f t="shared" si="2"/>
        <v>18.591999999999995</v>
      </c>
      <c r="H38" s="172">
        <v>0</v>
      </c>
      <c r="I38" s="172">
        <f>[1]июнь18!F30+'[1]май 18'!F30+'[1]апрель 18 (2)'!F30</f>
        <v>18.591999999999995</v>
      </c>
      <c r="M38" s="12"/>
    </row>
    <row r="39" spans="1:13">
      <c r="A39" s="122"/>
      <c r="B39" s="138"/>
      <c r="C39" s="115" t="s">
        <v>53</v>
      </c>
      <c r="D39" s="171">
        <v>82</v>
      </c>
      <c r="E39" s="171">
        <f t="shared" si="0"/>
        <v>38</v>
      </c>
      <c r="F39" s="171">
        <f t="shared" si="1"/>
        <v>46.341463414634148</v>
      </c>
      <c r="G39" s="172">
        <f t="shared" si="2"/>
        <v>38</v>
      </c>
      <c r="H39" s="172">
        <v>0</v>
      </c>
      <c r="I39" s="172">
        <f>[1]июнь18!F31+'[1]май 18'!F31+'[1]апрель 18 (2)'!F31</f>
        <v>38</v>
      </c>
    </row>
    <row r="40" spans="1:13">
      <c r="A40" s="122"/>
      <c r="B40" s="138"/>
      <c r="C40" s="115" t="s">
        <v>14</v>
      </c>
      <c r="D40" s="171">
        <v>19277.720000000005</v>
      </c>
      <c r="E40" s="171">
        <f t="shared" si="0"/>
        <v>8194.4110000000001</v>
      </c>
      <c r="F40" s="171">
        <f t="shared" si="1"/>
        <v>42.50715852289585</v>
      </c>
      <c r="G40" s="172">
        <f t="shared" si="2"/>
        <v>8194.4110000000001</v>
      </c>
      <c r="H40" s="172">
        <v>0</v>
      </c>
      <c r="I40" s="172">
        <f>[1]июнь18!F32+'[1]май 18'!F32+'[1]апрель 18 (2)'!F32</f>
        <v>8194.4110000000001</v>
      </c>
    </row>
    <row r="41" spans="1:13">
      <c r="A41" s="122" t="s">
        <v>54</v>
      </c>
      <c r="B41" s="126" t="s">
        <v>55</v>
      </c>
      <c r="C41" s="115" t="s">
        <v>17</v>
      </c>
      <c r="D41" s="171">
        <v>0.13</v>
      </c>
      <c r="E41" s="171">
        <f t="shared" si="0"/>
        <v>0</v>
      </c>
      <c r="F41" s="171">
        <f t="shared" si="1"/>
        <v>0</v>
      </c>
      <c r="G41" s="172">
        <f t="shared" si="2"/>
        <v>0</v>
      </c>
      <c r="H41" s="172">
        <v>0</v>
      </c>
      <c r="I41" s="172">
        <f>[1]июнь18!F33+'[1]май 18'!F33+'[1]апрель 18 (2)'!F33</f>
        <v>0</v>
      </c>
      <c r="M41" s="12"/>
    </row>
    <row r="42" spans="1:13">
      <c r="A42" s="122"/>
      <c r="B42" s="126"/>
      <c r="C42" s="115" t="s">
        <v>14</v>
      </c>
      <c r="D42" s="171">
        <v>49.972000000000001</v>
      </c>
      <c r="E42" s="171">
        <f t="shared" si="0"/>
        <v>0</v>
      </c>
      <c r="F42" s="171">
        <f t="shared" si="1"/>
        <v>0</v>
      </c>
      <c r="G42" s="172">
        <f t="shared" si="2"/>
        <v>0</v>
      </c>
      <c r="H42" s="172">
        <v>0</v>
      </c>
      <c r="I42" s="172">
        <f>[1]июнь18!F34+'[1]май 18'!F34+'[1]апрель 18 (2)'!F34</f>
        <v>0</v>
      </c>
    </row>
    <row r="43" spans="1:13">
      <c r="A43" s="122" t="s">
        <v>56</v>
      </c>
      <c r="B43" s="126" t="s">
        <v>57</v>
      </c>
      <c r="C43" s="115" t="s">
        <v>17</v>
      </c>
      <c r="D43" s="171">
        <v>1.4279999999999999</v>
      </c>
      <c r="E43" s="171">
        <f t="shared" si="0"/>
        <v>0.1082</v>
      </c>
      <c r="F43" s="171">
        <f t="shared" si="1"/>
        <v>7.5770308123249306</v>
      </c>
      <c r="G43" s="172">
        <f t="shared" si="2"/>
        <v>0.1082</v>
      </c>
      <c r="H43" s="172">
        <v>0.1082</v>
      </c>
      <c r="I43" s="172">
        <f>[1]июнь18!F35+'[1]май 18'!F35+'[1]апрель 18 (2)'!F35</f>
        <v>0</v>
      </c>
      <c r="M43" s="12"/>
    </row>
    <row r="44" spans="1:13" ht="18" customHeight="1">
      <c r="A44" s="122"/>
      <c r="B44" s="126"/>
      <c r="C44" s="115" t="s">
        <v>14</v>
      </c>
      <c r="D44" s="171">
        <v>1465.134</v>
      </c>
      <c r="E44" s="171">
        <f t="shared" si="0"/>
        <v>73.635000000000005</v>
      </c>
      <c r="F44" s="171">
        <f t="shared" si="1"/>
        <v>5.0258201638894464</v>
      </c>
      <c r="G44" s="172">
        <f t="shared" si="2"/>
        <v>73.635000000000005</v>
      </c>
      <c r="H44" s="172">
        <v>73.635000000000005</v>
      </c>
      <c r="I44" s="172">
        <f>[1]июнь18!F36+'[1]май 18'!F36+'[1]апрель 18 (2)'!F36</f>
        <v>0</v>
      </c>
    </row>
    <row r="45" spans="1:13">
      <c r="A45" s="122" t="s">
        <v>58</v>
      </c>
      <c r="B45" s="125" t="s">
        <v>59</v>
      </c>
      <c r="C45" s="115" t="s">
        <v>37</v>
      </c>
      <c r="D45" s="171">
        <v>228</v>
      </c>
      <c r="E45" s="171">
        <f t="shared" si="0"/>
        <v>573</v>
      </c>
      <c r="F45" s="171">
        <f t="shared" si="1"/>
        <v>251.31578947368419</v>
      </c>
      <c r="G45" s="172">
        <f t="shared" si="2"/>
        <v>573</v>
      </c>
      <c r="H45" s="172">
        <v>573</v>
      </c>
      <c r="I45" s="172">
        <f>[1]июнь18!F37+'[1]май 18'!F37+'[1]апрель 18 (2)'!F37</f>
        <v>0</v>
      </c>
    </row>
    <row r="46" spans="1:13">
      <c r="A46" s="122"/>
      <c r="B46" s="125"/>
      <c r="C46" s="115" t="s">
        <v>14</v>
      </c>
      <c r="D46" s="171">
        <v>103.777</v>
      </c>
      <c r="E46" s="171">
        <f t="shared" si="0"/>
        <v>697.14700000000016</v>
      </c>
      <c r="F46" s="171">
        <f t="shared" si="1"/>
        <v>671.77409252531891</v>
      </c>
      <c r="G46" s="172">
        <f t="shared" si="2"/>
        <v>697.14700000000016</v>
      </c>
      <c r="H46" s="172">
        <v>697.14700000000016</v>
      </c>
      <c r="I46" s="172">
        <f>[1]июнь18!F38+'[1]май 18'!F38+'[1]апрель 18 (2)'!F38</f>
        <v>0</v>
      </c>
    </row>
    <row r="47" spans="1:13">
      <c r="A47" s="122" t="s">
        <v>60</v>
      </c>
      <c r="B47" s="125" t="s">
        <v>61</v>
      </c>
      <c r="C47" s="115" t="s">
        <v>37</v>
      </c>
      <c r="D47" s="171">
        <v>0</v>
      </c>
      <c r="E47" s="171">
        <f t="shared" si="0"/>
        <v>0</v>
      </c>
      <c r="F47" s="171"/>
      <c r="G47" s="172">
        <f t="shared" si="2"/>
        <v>0</v>
      </c>
      <c r="H47" s="172">
        <v>0</v>
      </c>
      <c r="I47" s="172">
        <f>[1]июнь18!F39+'[1]май 18'!F39+'[1]апрель 18 (2)'!F39</f>
        <v>0</v>
      </c>
    </row>
    <row r="48" spans="1:13">
      <c r="A48" s="122"/>
      <c r="B48" s="125"/>
      <c r="C48" s="115" t="s">
        <v>14</v>
      </c>
      <c r="D48" s="171">
        <v>0</v>
      </c>
      <c r="E48" s="171">
        <f t="shared" si="0"/>
        <v>0</v>
      </c>
      <c r="F48" s="171"/>
      <c r="G48" s="172">
        <f t="shared" si="2"/>
        <v>0</v>
      </c>
      <c r="H48" s="172">
        <v>0</v>
      </c>
      <c r="I48" s="172">
        <f>[1]июнь18!F40+'[1]май 18'!F40+'[1]апрель 18 (2)'!F40</f>
        <v>0</v>
      </c>
    </row>
    <row r="49" spans="1:9">
      <c r="A49" s="122" t="s">
        <v>62</v>
      </c>
      <c r="B49" s="125" t="s">
        <v>63</v>
      </c>
      <c r="C49" s="115" t="s">
        <v>48</v>
      </c>
      <c r="D49" s="171">
        <v>0.48899999999999999</v>
      </c>
      <c r="E49" s="171">
        <f t="shared" si="0"/>
        <v>0</v>
      </c>
      <c r="F49" s="171">
        <f t="shared" si="1"/>
        <v>0</v>
      </c>
      <c r="G49" s="172">
        <f t="shared" si="2"/>
        <v>0</v>
      </c>
      <c r="H49" s="172">
        <v>0</v>
      </c>
      <c r="I49" s="172">
        <f>[1]июнь18!F41+'[1]май 18'!F41+'[1]апрель 18 (2)'!F41</f>
        <v>0</v>
      </c>
    </row>
    <row r="50" spans="1:9">
      <c r="A50" s="122"/>
      <c r="B50" s="125"/>
      <c r="C50" s="115" t="s">
        <v>14</v>
      </c>
      <c r="D50" s="171">
        <v>1271.4000000000001</v>
      </c>
      <c r="E50" s="171">
        <f t="shared" si="0"/>
        <v>0</v>
      </c>
      <c r="F50" s="171">
        <f t="shared" si="1"/>
        <v>0</v>
      </c>
      <c r="G50" s="172">
        <f t="shared" si="2"/>
        <v>0</v>
      </c>
      <c r="H50" s="172">
        <v>0</v>
      </c>
      <c r="I50" s="172">
        <f>[1]июнь18!F42+'[1]май 18'!F42+'[1]апрель 18 (2)'!F42</f>
        <v>0</v>
      </c>
    </row>
    <row r="51" spans="1:9">
      <c r="A51" s="122" t="s">
        <v>64</v>
      </c>
      <c r="B51" s="126" t="s">
        <v>65</v>
      </c>
      <c r="C51" s="115" t="s">
        <v>37</v>
      </c>
      <c r="D51" s="171">
        <v>707</v>
      </c>
      <c r="E51" s="171">
        <f t="shared" si="0"/>
        <v>29</v>
      </c>
      <c r="F51" s="171">
        <f t="shared" si="1"/>
        <v>4.1018387553041018</v>
      </c>
      <c r="G51" s="172">
        <f t="shared" si="2"/>
        <v>29</v>
      </c>
      <c r="H51" s="172">
        <v>29</v>
      </c>
      <c r="I51" s="172">
        <f>[1]июнь18!F43+'[1]май 18'!F43+'[1]апрель 18 (2)'!F43</f>
        <v>0</v>
      </c>
    </row>
    <row r="52" spans="1:9">
      <c r="A52" s="122"/>
      <c r="B52" s="126"/>
      <c r="C52" s="115" t="s">
        <v>14</v>
      </c>
      <c r="D52" s="171">
        <v>1074.0070000000001</v>
      </c>
      <c r="E52" s="171">
        <f t="shared" si="0"/>
        <v>21.298999999999999</v>
      </c>
      <c r="F52" s="171">
        <f t="shared" si="1"/>
        <v>1.9831341881384383</v>
      </c>
      <c r="G52" s="172">
        <f t="shared" si="2"/>
        <v>21.298999999999999</v>
      </c>
      <c r="H52" s="172">
        <v>21.298999999999999</v>
      </c>
      <c r="I52" s="172">
        <f>[1]июнь18!F44+'[1]май 18'!F44+'[1]апрель 18 (2)'!F44</f>
        <v>0</v>
      </c>
    </row>
    <row r="53" spans="1:9">
      <c r="A53" s="122" t="s">
        <v>66</v>
      </c>
      <c r="B53" s="126" t="s">
        <v>67</v>
      </c>
      <c r="C53" s="115" t="s">
        <v>37</v>
      </c>
      <c r="D53" s="171">
        <v>32</v>
      </c>
      <c r="E53" s="171">
        <f t="shared" si="0"/>
        <v>11</v>
      </c>
      <c r="F53" s="171">
        <f t="shared" si="1"/>
        <v>34.375</v>
      </c>
      <c r="G53" s="172">
        <f t="shared" si="2"/>
        <v>11</v>
      </c>
      <c r="H53" s="172">
        <v>11</v>
      </c>
      <c r="I53" s="172">
        <f>[1]июнь18!F45+'[1]май 18'!F45+'[1]апрель 18 (2)'!F45</f>
        <v>0</v>
      </c>
    </row>
    <row r="54" spans="1:9">
      <c r="A54" s="122"/>
      <c r="B54" s="126"/>
      <c r="C54" s="115" t="s">
        <v>14</v>
      </c>
      <c r="D54" s="171">
        <v>858.28800000000001</v>
      </c>
      <c r="E54" s="171">
        <f t="shared" si="0"/>
        <v>411.25099999999998</v>
      </c>
      <c r="F54" s="171">
        <f t="shared" si="1"/>
        <v>47.91526853457114</v>
      </c>
      <c r="G54" s="172">
        <f t="shared" si="2"/>
        <v>411.25099999999998</v>
      </c>
      <c r="H54" s="172">
        <v>411.25099999999998</v>
      </c>
      <c r="I54" s="172">
        <f>[1]июнь18!F46+'[1]май 18'!F46+'[1]апрель 18 (2)'!F46</f>
        <v>0</v>
      </c>
    </row>
    <row r="55" spans="1:9">
      <c r="A55" s="122" t="s">
        <v>68</v>
      </c>
      <c r="B55" s="126" t="s">
        <v>69</v>
      </c>
      <c r="C55" s="115" t="s">
        <v>37</v>
      </c>
      <c r="D55" s="171">
        <v>1067</v>
      </c>
      <c r="E55" s="171">
        <f t="shared" si="0"/>
        <v>345</v>
      </c>
      <c r="F55" s="171">
        <f t="shared" si="1"/>
        <v>32.333645735707591</v>
      </c>
      <c r="G55" s="172">
        <f t="shared" si="2"/>
        <v>345</v>
      </c>
      <c r="H55" s="172">
        <v>68</v>
      </c>
      <c r="I55" s="172">
        <f>[1]июнь18!F47+'[1]май 18'!F47+'[1]апрель 18 (2)'!F47</f>
        <v>277</v>
      </c>
    </row>
    <row r="56" spans="1:9">
      <c r="A56" s="122"/>
      <c r="B56" s="126"/>
      <c r="C56" s="115" t="s">
        <v>14</v>
      </c>
      <c r="D56" s="171">
        <v>23087.99</v>
      </c>
      <c r="E56" s="171">
        <f t="shared" si="0"/>
        <v>7260.0130000000008</v>
      </c>
      <c r="F56" s="171">
        <f t="shared" si="1"/>
        <v>31.44497637083176</v>
      </c>
      <c r="G56" s="172">
        <f t="shared" si="2"/>
        <v>7260.0130000000008</v>
      </c>
      <c r="H56" s="172">
        <v>222.649</v>
      </c>
      <c r="I56" s="172">
        <f>[1]июнь18!F48+'[1]май 18'!F48+'[1]апрель 18 (2)'!F48</f>
        <v>7037.3640000000005</v>
      </c>
    </row>
    <row r="57" spans="1:9">
      <c r="A57" s="122" t="s">
        <v>70</v>
      </c>
      <c r="B57" s="126" t="s">
        <v>71</v>
      </c>
      <c r="C57" s="115" t="s">
        <v>37</v>
      </c>
      <c r="D57" s="171">
        <v>3</v>
      </c>
      <c r="E57" s="171">
        <f t="shared" si="0"/>
        <v>0</v>
      </c>
      <c r="F57" s="171">
        <f t="shared" si="1"/>
        <v>0</v>
      </c>
      <c r="G57" s="172">
        <f t="shared" si="2"/>
        <v>0</v>
      </c>
      <c r="H57" s="172">
        <f>[1]июнь18!E51+'[1]май 18'!E51+'[1]апрель 18 (2)'!E51</f>
        <v>0</v>
      </c>
      <c r="I57" s="172">
        <f>[1]июнь18!F51+'[1]май 18'!F51+'[1]апрель 18 (2)'!F51</f>
        <v>0</v>
      </c>
    </row>
    <row r="58" spans="1:9">
      <c r="A58" s="122"/>
      <c r="B58" s="126"/>
      <c r="C58" s="115" t="s">
        <v>14</v>
      </c>
      <c r="D58" s="171">
        <v>461.18399999999997</v>
      </c>
      <c r="E58" s="171">
        <f t="shared" si="0"/>
        <v>0</v>
      </c>
      <c r="F58" s="171">
        <f t="shared" si="1"/>
        <v>0</v>
      </c>
      <c r="G58" s="172">
        <f t="shared" si="2"/>
        <v>0</v>
      </c>
      <c r="H58" s="172">
        <f>[1]июнь18!E52+'[1]май 18'!E52+'[1]апрель 18 (2)'!E52</f>
        <v>0</v>
      </c>
      <c r="I58" s="172">
        <f>[1]июнь18!F52+'[1]май 18'!F52+'[1]апрель 18 (2)'!F52</f>
        <v>0</v>
      </c>
    </row>
    <row r="59" spans="1:9">
      <c r="A59" s="122" t="s">
        <v>72</v>
      </c>
      <c r="B59" s="125" t="s">
        <v>73</v>
      </c>
      <c r="C59" s="115" t="s">
        <v>37</v>
      </c>
      <c r="D59" s="171">
        <v>0</v>
      </c>
      <c r="E59" s="171">
        <f t="shared" si="0"/>
        <v>0</v>
      </c>
      <c r="F59" s="171"/>
      <c r="G59" s="172">
        <f t="shared" si="2"/>
        <v>0</v>
      </c>
      <c r="H59" s="172">
        <f>[1]июнь18!E53+'[1]май 18'!E53+'[1]апрель 18 (2)'!E53</f>
        <v>0</v>
      </c>
      <c r="I59" s="172">
        <f>[1]июнь18!F53+'[1]май 18'!F53+'[1]апрель 18 (2)'!F53</f>
        <v>0</v>
      </c>
    </row>
    <row r="60" spans="1:9">
      <c r="A60" s="122"/>
      <c r="B60" s="125"/>
      <c r="C60" s="115" t="s">
        <v>14</v>
      </c>
      <c r="D60" s="171">
        <v>0</v>
      </c>
      <c r="E60" s="171">
        <f t="shared" si="0"/>
        <v>0</v>
      </c>
      <c r="F60" s="171"/>
      <c r="G60" s="172">
        <f t="shared" si="2"/>
        <v>0</v>
      </c>
      <c r="H60" s="172">
        <f>[1]июнь18!E54+'[1]май 18'!E54+'[1]апрель 18 (2)'!E54</f>
        <v>0</v>
      </c>
      <c r="I60" s="172">
        <f>[1]июнь18!F54+'[1]май 18'!F54+'[1]апрель 18 (2)'!F54</f>
        <v>0</v>
      </c>
    </row>
    <row r="61" spans="1:9">
      <c r="A61" s="122" t="s">
        <v>74</v>
      </c>
      <c r="B61" s="126" t="s">
        <v>75</v>
      </c>
      <c r="C61" s="115" t="s">
        <v>76</v>
      </c>
      <c r="D61" s="171">
        <v>0</v>
      </c>
      <c r="E61" s="171">
        <f t="shared" si="0"/>
        <v>0</v>
      </c>
      <c r="F61" s="171"/>
      <c r="G61" s="172">
        <f t="shared" si="2"/>
        <v>0</v>
      </c>
      <c r="H61" s="172">
        <f>[1]июнь18!E55+'[1]май 18'!E55+'[1]апрель 18 (2)'!E55</f>
        <v>0</v>
      </c>
      <c r="I61" s="172">
        <f>[1]июнь18!F55+'[1]май 18'!F55+'[1]апрель 18 (2)'!F55</f>
        <v>0</v>
      </c>
    </row>
    <row r="62" spans="1:9" ht="11.25" customHeight="1">
      <c r="A62" s="122"/>
      <c r="B62" s="126"/>
      <c r="C62" s="115" t="s">
        <v>14</v>
      </c>
      <c r="D62" s="171">
        <v>0</v>
      </c>
      <c r="E62" s="171">
        <f t="shared" si="0"/>
        <v>0</v>
      </c>
      <c r="F62" s="171"/>
      <c r="G62" s="172">
        <f t="shared" si="2"/>
        <v>0</v>
      </c>
      <c r="H62" s="172">
        <f>[1]июнь18!E56+'[1]май 18'!E56+'[1]апрель 18 (2)'!E56</f>
        <v>0</v>
      </c>
      <c r="I62" s="172">
        <f>[1]июнь18!F56+'[1]май 18'!F56+'[1]апрель 18 (2)'!F56</f>
        <v>0</v>
      </c>
    </row>
    <row r="63" spans="1:9">
      <c r="A63" s="122" t="s">
        <v>77</v>
      </c>
      <c r="B63" s="126" t="s">
        <v>78</v>
      </c>
      <c r="C63" s="115" t="s">
        <v>37</v>
      </c>
      <c r="D63" s="171">
        <v>0</v>
      </c>
      <c r="E63" s="171">
        <f t="shared" si="0"/>
        <v>0</v>
      </c>
      <c r="F63" s="171"/>
      <c r="G63" s="172">
        <f t="shared" si="2"/>
        <v>0</v>
      </c>
      <c r="H63" s="172">
        <f>[1]июнь18!E59+'[1]май 18'!E59+'[1]апрель 18 (2)'!E59</f>
        <v>0</v>
      </c>
      <c r="I63" s="172">
        <f>[1]июнь18!F59+'[1]май 18'!F59+'[1]апрель 18 (2)'!F59</f>
        <v>0</v>
      </c>
    </row>
    <row r="64" spans="1:9">
      <c r="A64" s="122"/>
      <c r="B64" s="126"/>
      <c r="C64" s="115" t="s">
        <v>14</v>
      </c>
      <c r="D64" s="171">
        <v>0</v>
      </c>
      <c r="E64" s="171">
        <f t="shared" si="0"/>
        <v>0</v>
      </c>
      <c r="F64" s="171"/>
      <c r="G64" s="172">
        <f t="shared" si="2"/>
        <v>0</v>
      </c>
      <c r="H64" s="172">
        <f>[1]июнь18!E60+'[1]май 18'!E60+'[1]апрель 18 (2)'!E60</f>
        <v>0</v>
      </c>
      <c r="I64" s="172">
        <f>[1]июнь18!F60+'[1]май 18'!F60+'[1]апрель 18 (2)'!F60</f>
        <v>0</v>
      </c>
    </row>
    <row r="65" spans="1:12">
      <c r="A65" s="122" t="s">
        <v>79</v>
      </c>
      <c r="B65" s="126" t="s">
        <v>80</v>
      </c>
      <c r="C65" s="115" t="s">
        <v>81</v>
      </c>
      <c r="D65" s="171">
        <v>0</v>
      </c>
      <c r="E65" s="171">
        <f t="shared" si="0"/>
        <v>0</v>
      </c>
      <c r="F65" s="171"/>
      <c r="G65" s="172">
        <f t="shared" si="2"/>
        <v>0</v>
      </c>
      <c r="H65" s="172">
        <f>[1]июнь18!E61+'[1]май 18'!E61+'[1]апрель 18 (2)'!E61</f>
        <v>0</v>
      </c>
      <c r="I65" s="172">
        <f>[1]июнь18!F61+'[1]май 18'!F61+'[1]апрель 18 (2)'!F61</f>
        <v>0</v>
      </c>
    </row>
    <row r="66" spans="1:12">
      <c r="A66" s="122"/>
      <c r="B66" s="126"/>
      <c r="C66" s="115" t="s">
        <v>14</v>
      </c>
      <c r="D66" s="171">
        <v>0</v>
      </c>
      <c r="E66" s="171">
        <f t="shared" si="0"/>
        <v>0</v>
      </c>
      <c r="F66" s="171"/>
      <c r="G66" s="172">
        <f t="shared" si="2"/>
        <v>0</v>
      </c>
      <c r="H66" s="172">
        <f>[1]июнь18!E62+'[1]май 18'!E62+'[1]апрель 18 (2)'!E62</f>
        <v>0</v>
      </c>
      <c r="I66" s="172">
        <f>[1]июнь18!F62+'[1]май 18'!F62+'[1]апрель 18 (2)'!F62</f>
        <v>0</v>
      </c>
    </row>
    <row r="67" spans="1:12">
      <c r="A67" s="122" t="s">
        <v>82</v>
      </c>
      <c r="B67" s="126" t="s">
        <v>83</v>
      </c>
      <c r="C67" s="115" t="s">
        <v>76</v>
      </c>
      <c r="D67" s="171">
        <v>0.96199999999999997</v>
      </c>
      <c r="E67" s="171">
        <f t="shared" si="0"/>
        <v>0</v>
      </c>
      <c r="F67" s="171">
        <f t="shared" si="1"/>
        <v>0</v>
      </c>
      <c r="G67" s="172">
        <f t="shared" si="2"/>
        <v>0</v>
      </c>
      <c r="H67" s="172">
        <f>[1]июнь18!E63+'[1]май 18'!E63+'[1]апрель 18 (2)'!E63</f>
        <v>0</v>
      </c>
      <c r="I67" s="172">
        <f>[1]июнь18!F63+'[1]май 18'!F63+'[1]апрель 18 (2)'!F63</f>
        <v>0</v>
      </c>
    </row>
    <row r="68" spans="1:12">
      <c r="A68" s="122"/>
      <c r="B68" s="126"/>
      <c r="C68" s="115" t="s">
        <v>14</v>
      </c>
      <c r="D68" s="171">
        <v>2126.5709999999999</v>
      </c>
      <c r="E68" s="171">
        <f t="shared" si="0"/>
        <v>0</v>
      </c>
      <c r="F68" s="171">
        <f t="shared" si="1"/>
        <v>0</v>
      </c>
      <c r="G68" s="172">
        <f t="shared" si="2"/>
        <v>0</v>
      </c>
      <c r="H68" s="172">
        <f>[1]июнь18!E64+'[1]май 18'!E64+'[1]апрель 18 (2)'!E64</f>
        <v>0</v>
      </c>
      <c r="I68" s="172">
        <f>[1]июнь18!F64+'[1]май 18'!F64+'[1]апрель 18 (2)'!F64</f>
        <v>0</v>
      </c>
    </row>
    <row r="69" spans="1:12" s="9" customFormat="1">
      <c r="A69" s="52" t="s">
        <v>84</v>
      </c>
      <c r="B69" s="116" t="s">
        <v>85</v>
      </c>
      <c r="C69" s="49" t="s">
        <v>14</v>
      </c>
      <c r="D69" s="169">
        <v>7410.1680000000006</v>
      </c>
      <c r="E69" s="169">
        <f t="shared" si="0"/>
        <v>3419.8930000000005</v>
      </c>
      <c r="F69" s="169">
        <f t="shared" si="1"/>
        <v>46.151355812715721</v>
      </c>
      <c r="G69" s="170">
        <f t="shared" si="2"/>
        <v>3419.8930000000005</v>
      </c>
      <c r="H69" s="170">
        <v>3419.8930000000005</v>
      </c>
      <c r="I69" s="170">
        <f>[1]июнь18!F65+'[1]май 18'!F65+'[1]апрель 18 (2)'!F65</f>
        <v>0</v>
      </c>
      <c r="L69" s="53"/>
    </row>
    <row r="70" spans="1:12">
      <c r="A70" s="122" t="s">
        <v>86</v>
      </c>
      <c r="B70" s="125" t="s">
        <v>87</v>
      </c>
      <c r="C70" s="115" t="s">
        <v>48</v>
      </c>
      <c r="D70" s="171">
        <v>3.1059999999999999</v>
      </c>
      <c r="E70" s="171">
        <f t="shared" si="0"/>
        <v>2.2750000000000004</v>
      </c>
      <c r="F70" s="171">
        <f t="shared" si="1"/>
        <v>73.245331616226679</v>
      </c>
      <c r="G70" s="172">
        <f t="shared" si="2"/>
        <v>2.2750000000000004</v>
      </c>
      <c r="H70" s="172">
        <v>2.2750000000000004</v>
      </c>
      <c r="I70" s="172">
        <f>[1]июнь18!F66+'[1]май 18'!F66+'[1]апрель 18 (2)'!F66</f>
        <v>0</v>
      </c>
      <c r="L70" s="12"/>
    </row>
    <row r="71" spans="1:12">
      <c r="A71" s="122"/>
      <c r="B71" s="125"/>
      <c r="C71" s="115" t="s">
        <v>14</v>
      </c>
      <c r="D71" s="171">
        <v>6430.0780000000004</v>
      </c>
      <c r="E71" s="171">
        <f t="shared" si="0"/>
        <v>2746.8580000000002</v>
      </c>
      <c r="F71" s="171">
        <f t="shared" si="1"/>
        <v>42.718890812833067</v>
      </c>
      <c r="G71" s="172">
        <f t="shared" si="2"/>
        <v>2746.8580000000002</v>
      </c>
      <c r="H71" s="172">
        <v>2746.8580000000002</v>
      </c>
      <c r="I71" s="172">
        <f>[1]июнь18!F67+'[1]май 18'!F67+'[1]апрель 18 (2)'!F67</f>
        <v>0</v>
      </c>
    </row>
    <row r="72" spans="1:12">
      <c r="A72" s="122" t="s">
        <v>88</v>
      </c>
      <c r="B72" s="125" t="s">
        <v>89</v>
      </c>
      <c r="C72" s="115" t="s">
        <v>90</v>
      </c>
      <c r="D72" s="171">
        <v>0.23899999999999999</v>
      </c>
      <c r="E72" s="171">
        <f t="shared" ref="E72:E95" si="5">G72</f>
        <v>0.23749999999999999</v>
      </c>
      <c r="F72" s="171">
        <f t="shared" ref="F72:F95" si="6">E72/D72*100</f>
        <v>99.372384937238493</v>
      </c>
      <c r="G72" s="172">
        <f t="shared" si="2"/>
        <v>0.23749999999999999</v>
      </c>
      <c r="H72" s="172">
        <v>0.23749999999999999</v>
      </c>
      <c r="I72" s="172">
        <f>[1]июнь18!F68+'[1]май 18'!F68+'[1]апрель 18 (2)'!F68</f>
        <v>0</v>
      </c>
    </row>
    <row r="73" spans="1:12">
      <c r="A73" s="122"/>
      <c r="B73" s="125"/>
      <c r="C73" s="115" t="s">
        <v>14</v>
      </c>
      <c r="D73" s="171">
        <v>232.59700000000001</v>
      </c>
      <c r="E73" s="171">
        <f t="shared" si="5"/>
        <v>274.86599999999999</v>
      </c>
      <c r="F73" s="171">
        <f t="shared" si="6"/>
        <v>118.1726333529667</v>
      </c>
      <c r="G73" s="172">
        <f t="shared" si="2"/>
        <v>274.86599999999999</v>
      </c>
      <c r="H73" s="172">
        <v>274.86599999999999</v>
      </c>
      <c r="I73" s="172">
        <f>[1]июнь18!F69+'[1]май 18'!F69+'[1]апрель 18 (2)'!F69</f>
        <v>0</v>
      </c>
    </row>
    <row r="74" spans="1:12">
      <c r="A74" s="122" t="s">
        <v>91</v>
      </c>
      <c r="B74" s="125" t="s">
        <v>92</v>
      </c>
      <c r="C74" s="115" t="s">
        <v>48</v>
      </c>
      <c r="D74" s="171">
        <v>1.7050000000000001</v>
      </c>
      <c r="E74" s="171">
        <f t="shared" si="5"/>
        <v>1.3624000000000003</v>
      </c>
      <c r="F74" s="171">
        <f t="shared" si="6"/>
        <v>79.906158357771275</v>
      </c>
      <c r="G74" s="172">
        <f t="shared" si="2"/>
        <v>1.3624000000000003</v>
      </c>
      <c r="H74" s="172">
        <v>1.3624000000000003</v>
      </c>
      <c r="I74" s="172">
        <f>[1]июнь18!F70+'[1]май 18'!F70+'[1]апрель 18 (2)'!F70</f>
        <v>0</v>
      </c>
    </row>
    <row r="75" spans="1:12">
      <c r="A75" s="122"/>
      <c r="B75" s="125"/>
      <c r="C75" s="115" t="s">
        <v>14</v>
      </c>
      <c r="D75" s="171">
        <v>4225.1890000000003</v>
      </c>
      <c r="E75" s="171">
        <f t="shared" si="5"/>
        <v>1658.7439999999999</v>
      </c>
      <c r="F75" s="171">
        <f t="shared" si="6"/>
        <v>39.258456840628895</v>
      </c>
      <c r="G75" s="172">
        <f t="shared" ref="G75:G95" si="7">H75+I75</f>
        <v>1658.7439999999999</v>
      </c>
      <c r="H75" s="172">
        <v>1658.7439999999999</v>
      </c>
      <c r="I75" s="172">
        <f>[1]июнь18!F71+'[1]май 18'!F71+'[1]апрель 18 (2)'!F71</f>
        <v>0</v>
      </c>
    </row>
    <row r="76" spans="1:12">
      <c r="A76" s="122" t="s">
        <v>93</v>
      </c>
      <c r="B76" s="125" t="s">
        <v>94</v>
      </c>
      <c r="C76" s="115" t="s">
        <v>48</v>
      </c>
      <c r="D76" s="171">
        <v>0.46200000000000002</v>
      </c>
      <c r="E76" s="171">
        <f t="shared" si="5"/>
        <v>0.33210000000000006</v>
      </c>
      <c r="F76" s="171">
        <f t="shared" si="6"/>
        <v>71.883116883116898</v>
      </c>
      <c r="G76" s="172">
        <f t="shared" si="7"/>
        <v>0.33210000000000006</v>
      </c>
      <c r="H76" s="172">
        <v>0.33210000000000006</v>
      </c>
      <c r="I76" s="172">
        <f>[1]июнь18!F72+'[1]май 18'!F72+'[1]апрель 18 (2)'!F72</f>
        <v>0</v>
      </c>
    </row>
    <row r="77" spans="1:12">
      <c r="A77" s="122"/>
      <c r="B77" s="125"/>
      <c r="C77" s="115" t="s">
        <v>14</v>
      </c>
      <c r="D77" s="171">
        <v>410.93799999999999</v>
      </c>
      <c r="E77" s="171">
        <f t="shared" si="5"/>
        <v>340.14599999999996</v>
      </c>
      <c r="F77" s="171">
        <f t="shared" si="6"/>
        <v>82.773070390180507</v>
      </c>
      <c r="G77" s="172">
        <f t="shared" si="7"/>
        <v>340.14599999999996</v>
      </c>
      <c r="H77" s="172">
        <v>340.14599999999996</v>
      </c>
      <c r="I77" s="172">
        <f>[1]июнь18!F73+'[1]май 18'!F73+'[1]апрель 18 (2)'!F73</f>
        <v>0</v>
      </c>
    </row>
    <row r="78" spans="1:12">
      <c r="A78" s="122" t="s">
        <v>95</v>
      </c>
      <c r="B78" s="125" t="s">
        <v>96</v>
      </c>
      <c r="C78" s="115" t="s">
        <v>48</v>
      </c>
      <c r="D78" s="171">
        <v>0.7</v>
      </c>
      <c r="E78" s="171">
        <f t="shared" si="5"/>
        <v>0.34300000000000008</v>
      </c>
      <c r="F78" s="171">
        <f t="shared" si="6"/>
        <v>49.000000000000014</v>
      </c>
      <c r="G78" s="172">
        <f t="shared" si="7"/>
        <v>0.34300000000000008</v>
      </c>
      <c r="H78" s="172">
        <v>0.34300000000000008</v>
      </c>
      <c r="I78" s="172">
        <f>[1]июнь18!F74+'[1]май 18'!F74+'[1]апрель 18 (2)'!F74</f>
        <v>0</v>
      </c>
    </row>
    <row r="79" spans="1:12">
      <c r="A79" s="122"/>
      <c r="B79" s="125"/>
      <c r="C79" s="115" t="s">
        <v>14</v>
      </c>
      <c r="D79" s="171">
        <v>1561.354</v>
      </c>
      <c r="E79" s="171">
        <f t="shared" si="5"/>
        <v>473.10199999999998</v>
      </c>
      <c r="F79" s="171">
        <f t="shared" si="6"/>
        <v>30.300751783388009</v>
      </c>
      <c r="G79" s="172">
        <f t="shared" si="7"/>
        <v>473.10199999999998</v>
      </c>
      <c r="H79" s="172">
        <v>473.10199999999998</v>
      </c>
      <c r="I79" s="172">
        <f>[1]июнь18!F75+'[1]май 18'!F75+'[1]апрель 18 (2)'!F75</f>
        <v>0</v>
      </c>
    </row>
    <row r="80" spans="1:12">
      <c r="A80" s="122" t="s">
        <v>97</v>
      </c>
      <c r="B80" s="125" t="s">
        <v>98</v>
      </c>
      <c r="C80" s="115" t="s">
        <v>37</v>
      </c>
      <c r="D80" s="171">
        <v>20</v>
      </c>
      <c r="E80" s="171">
        <f t="shared" si="5"/>
        <v>13</v>
      </c>
      <c r="F80" s="171">
        <f t="shared" si="6"/>
        <v>65</v>
      </c>
      <c r="G80" s="172">
        <f t="shared" si="7"/>
        <v>13</v>
      </c>
      <c r="H80" s="172">
        <v>13</v>
      </c>
      <c r="I80" s="172">
        <f>[1]июнь18!F76+'[1]май 18'!F76+'[1]апрель 18 (2)'!F76</f>
        <v>0</v>
      </c>
    </row>
    <row r="81" spans="1:12">
      <c r="A81" s="122"/>
      <c r="B81" s="125"/>
      <c r="C81" s="115" t="s">
        <v>14</v>
      </c>
      <c r="D81" s="171">
        <v>186.93299999999999</v>
      </c>
      <c r="E81" s="171">
        <f t="shared" si="5"/>
        <v>86.188000000000002</v>
      </c>
      <c r="F81" s="171">
        <f t="shared" si="6"/>
        <v>46.106358962836957</v>
      </c>
      <c r="G81" s="172">
        <f t="shared" si="7"/>
        <v>86.188000000000002</v>
      </c>
      <c r="H81" s="172">
        <v>86.188000000000002</v>
      </c>
      <c r="I81" s="172">
        <f>[1]июнь18!F77+'[1]май 18'!F77+'[1]апрель 18 (2)'!F77</f>
        <v>0</v>
      </c>
    </row>
    <row r="82" spans="1:12">
      <c r="A82" s="122" t="s">
        <v>99</v>
      </c>
      <c r="B82" s="126" t="s">
        <v>100</v>
      </c>
      <c r="C82" s="115" t="s">
        <v>37</v>
      </c>
      <c r="D82" s="171">
        <v>991</v>
      </c>
      <c r="E82" s="171">
        <f t="shared" si="5"/>
        <v>503</v>
      </c>
      <c r="F82" s="171">
        <f t="shared" si="6"/>
        <v>50.756811301715445</v>
      </c>
      <c r="G82" s="172">
        <f t="shared" si="7"/>
        <v>503</v>
      </c>
      <c r="H82" s="172">
        <v>503</v>
      </c>
      <c r="I82" s="172">
        <f>[1]июнь18!F78+'[1]май 18'!F78+'[1]апрель 18 (2)'!F78</f>
        <v>0</v>
      </c>
    </row>
    <row r="83" spans="1:12">
      <c r="A83" s="122"/>
      <c r="B83" s="126"/>
      <c r="C83" s="115" t="s">
        <v>14</v>
      </c>
      <c r="D83" s="171">
        <v>793.15700000000004</v>
      </c>
      <c r="E83" s="171">
        <f t="shared" si="5"/>
        <v>586.84700000000009</v>
      </c>
      <c r="F83" s="171">
        <f t="shared" si="6"/>
        <v>73.988756324409934</v>
      </c>
      <c r="G83" s="172">
        <f t="shared" si="7"/>
        <v>586.84700000000009</v>
      </c>
      <c r="H83" s="172">
        <v>586.84700000000009</v>
      </c>
      <c r="I83" s="172">
        <f>[1]июнь18!F79+'[1]май 18'!F79+'[1]апрель 18 (2)'!F79</f>
        <v>0</v>
      </c>
    </row>
    <row r="84" spans="1:12" s="9" customFormat="1">
      <c r="A84" s="49" t="s">
        <v>101</v>
      </c>
      <c r="B84" s="116" t="s">
        <v>102</v>
      </c>
      <c r="C84" s="49" t="s">
        <v>14</v>
      </c>
      <c r="D84" s="169">
        <v>7038.8440000000001</v>
      </c>
      <c r="E84" s="169">
        <f t="shared" si="5"/>
        <v>2086.9439999999995</v>
      </c>
      <c r="F84" s="169">
        <f t="shared" si="6"/>
        <v>29.648959402992869</v>
      </c>
      <c r="G84" s="170">
        <f t="shared" si="7"/>
        <v>2086.9439999999995</v>
      </c>
      <c r="H84" s="170">
        <v>2086.9439999999995</v>
      </c>
      <c r="I84" s="170">
        <f>[1]июнь18!F80+'[1]май 18'!F80+'[1]апрель 18 (2)'!F80</f>
        <v>0</v>
      </c>
    </row>
    <row r="85" spans="1:12">
      <c r="A85" s="123">
        <v>22</v>
      </c>
      <c r="B85" s="125" t="s">
        <v>103</v>
      </c>
      <c r="C85" s="115" t="s">
        <v>48</v>
      </c>
      <c r="D85" s="171">
        <v>2.7613333333333334</v>
      </c>
      <c r="E85" s="171">
        <f t="shared" si="5"/>
        <v>0.90600000000000014</v>
      </c>
      <c r="F85" s="171">
        <f t="shared" si="6"/>
        <v>32.810236600676006</v>
      </c>
      <c r="G85" s="172">
        <f t="shared" si="7"/>
        <v>0.90600000000000014</v>
      </c>
      <c r="H85" s="172">
        <v>0.90600000000000014</v>
      </c>
      <c r="I85" s="172">
        <f>[1]июнь18!F81+'[1]май 18'!F81+'[1]апрель 18 (2)'!F81</f>
        <v>0</v>
      </c>
    </row>
    <row r="86" spans="1:12">
      <c r="A86" s="123"/>
      <c r="B86" s="125"/>
      <c r="C86" s="115" t="s">
        <v>14</v>
      </c>
      <c r="D86" s="171">
        <v>377.024</v>
      </c>
      <c r="E86" s="171">
        <f t="shared" si="5"/>
        <v>133.422</v>
      </c>
      <c r="F86" s="171">
        <f t="shared" si="6"/>
        <v>35.388198098794774</v>
      </c>
      <c r="G86" s="172">
        <f t="shared" si="7"/>
        <v>133.422</v>
      </c>
      <c r="H86" s="172">
        <v>133.422</v>
      </c>
      <c r="I86" s="172">
        <f>[1]июнь18!F82+'[1]май 18'!F82+'[1]апрель 18 (2)'!F82</f>
        <v>0</v>
      </c>
    </row>
    <row r="87" spans="1:12">
      <c r="A87" s="123">
        <v>23</v>
      </c>
      <c r="B87" s="127" t="s">
        <v>104</v>
      </c>
      <c r="C87" s="13" t="s">
        <v>37</v>
      </c>
      <c r="D87" s="171">
        <v>7514</v>
      </c>
      <c r="E87" s="171">
        <f t="shared" si="5"/>
        <v>2158</v>
      </c>
      <c r="F87" s="171">
        <f t="shared" si="6"/>
        <v>28.719723183391004</v>
      </c>
      <c r="G87" s="172">
        <f t="shared" si="7"/>
        <v>2158</v>
      </c>
      <c r="H87" s="172">
        <v>2158</v>
      </c>
      <c r="I87" s="172">
        <f>[1]июнь18!F83+'[1]май 18'!F83+'[1]апрель 18 (2)'!F83</f>
        <v>0</v>
      </c>
    </row>
    <row r="88" spans="1:12">
      <c r="A88" s="123"/>
      <c r="B88" s="127"/>
      <c r="C88" s="115" t="s">
        <v>14</v>
      </c>
      <c r="D88" s="171">
        <v>5348.2839999999997</v>
      </c>
      <c r="E88" s="171">
        <f t="shared" si="5"/>
        <v>1606.7329999999997</v>
      </c>
      <c r="F88" s="171">
        <f t="shared" si="6"/>
        <v>30.042028433792968</v>
      </c>
      <c r="G88" s="172">
        <f t="shared" si="7"/>
        <v>1606.7329999999997</v>
      </c>
      <c r="H88" s="172">
        <v>1606.7329999999997</v>
      </c>
      <c r="I88" s="172">
        <f>[1]июнь18!F84+'[1]май 18'!F84+'[1]апрель 18 (2)'!F84</f>
        <v>0</v>
      </c>
    </row>
    <row r="89" spans="1:12">
      <c r="A89" s="122" t="s">
        <v>105</v>
      </c>
      <c r="B89" s="125" t="s">
        <v>106</v>
      </c>
      <c r="C89" s="115" t="s">
        <v>37</v>
      </c>
      <c r="D89" s="171">
        <v>420</v>
      </c>
      <c r="E89" s="171">
        <f t="shared" si="5"/>
        <v>110</v>
      </c>
      <c r="F89" s="171">
        <f t="shared" si="6"/>
        <v>26.190476190476193</v>
      </c>
      <c r="G89" s="172">
        <f t="shared" si="7"/>
        <v>110</v>
      </c>
      <c r="H89" s="172">
        <v>110</v>
      </c>
      <c r="I89" s="172">
        <f>[1]июнь18!F85+'[1]май 18'!F85+'[1]апрель 18 (2)'!F85</f>
        <v>0</v>
      </c>
    </row>
    <row r="90" spans="1:12">
      <c r="A90" s="122"/>
      <c r="B90" s="125"/>
      <c r="C90" s="115" t="s">
        <v>14</v>
      </c>
      <c r="D90" s="171">
        <v>1313.5360000000001</v>
      </c>
      <c r="E90" s="171">
        <f t="shared" si="5"/>
        <v>346.78899999999993</v>
      </c>
      <c r="F90" s="171">
        <f t="shared" si="6"/>
        <v>26.401179716429539</v>
      </c>
      <c r="G90" s="172">
        <f t="shared" si="7"/>
        <v>346.78899999999993</v>
      </c>
      <c r="H90" s="172">
        <v>346.78899999999993</v>
      </c>
      <c r="I90" s="172">
        <f>[1]июнь18!F86+'[1]май 18'!F86+'[1]апрель 18 (2)'!F86</f>
        <v>0</v>
      </c>
    </row>
    <row r="91" spans="1:12" s="9" customFormat="1" ht="21">
      <c r="A91" s="49" t="s">
        <v>107</v>
      </c>
      <c r="B91" s="118" t="s">
        <v>108</v>
      </c>
      <c r="C91" s="49" t="s">
        <v>14</v>
      </c>
      <c r="D91" s="169">
        <v>1347.038</v>
      </c>
      <c r="E91" s="169">
        <f t="shared" si="5"/>
        <v>1347.038</v>
      </c>
      <c r="F91" s="169">
        <f t="shared" si="6"/>
        <v>100</v>
      </c>
      <c r="G91" s="170">
        <f t="shared" si="7"/>
        <v>1347.038</v>
      </c>
      <c r="H91" s="170">
        <v>0</v>
      </c>
      <c r="I91" s="170">
        <f>[1]июнь18!F87+'[1]май 18'!F87+'[1]апрель 18 (2)'!F87</f>
        <v>1347.038</v>
      </c>
    </row>
    <row r="92" spans="1:12">
      <c r="A92" s="113" t="s">
        <v>109</v>
      </c>
      <c r="B92" s="111" t="s">
        <v>110</v>
      </c>
      <c r="C92" s="115" t="s">
        <v>14</v>
      </c>
      <c r="D92" s="171"/>
      <c r="E92" s="171">
        <f t="shared" si="5"/>
        <v>0</v>
      </c>
      <c r="F92" s="171"/>
      <c r="G92" s="172">
        <f t="shared" si="7"/>
        <v>0</v>
      </c>
      <c r="H92" s="172">
        <v>0</v>
      </c>
      <c r="I92" s="172">
        <f>[1]июнь18!F88+'[1]май 18'!F88+'[1]апрель 18 (2)'!F88</f>
        <v>0</v>
      </c>
    </row>
    <row r="93" spans="1:12" ht="14.25" customHeight="1">
      <c r="A93" s="113" t="s">
        <v>111</v>
      </c>
      <c r="B93" s="111" t="s">
        <v>112</v>
      </c>
      <c r="C93" s="115" t="s">
        <v>14</v>
      </c>
      <c r="D93" s="171">
        <v>1347.038</v>
      </c>
      <c r="E93" s="171">
        <f t="shared" si="5"/>
        <v>1347.038</v>
      </c>
      <c r="F93" s="171">
        <f t="shared" si="6"/>
        <v>100</v>
      </c>
      <c r="G93" s="172">
        <f t="shared" si="7"/>
        <v>1347.038</v>
      </c>
      <c r="H93" s="172">
        <v>0</v>
      </c>
      <c r="I93" s="172">
        <f>[1]июнь18!F89+'[1]май 18'!F89+'[1]апрель 18 (2)'!F89</f>
        <v>1347.038</v>
      </c>
    </row>
    <row r="94" spans="1:12">
      <c r="A94" s="113" t="s">
        <v>113</v>
      </c>
      <c r="B94" s="111" t="s">
        <v>114</v>
      </c>
      <c r="C94" s="115" t="s">
        <v>14</v>
      </c>
      <c r="D94" s="171">
        <v>9933.8379999999997</v>
      </c>
      <c r="E94" s="171">
        <f t="shared" si="5"/>
        <v>1109.4339999999997</v>
      </c>
      <c r="F94" s="171">
        <f t="shared" si="6"/>
        <v>11.16823125160688</v>
      </c>
      <c r="G94" s="172">
        <f t="shared" si="7"/>
        <v>1109.4339999999997</v>
      </c>
      <c r="H94" s="172">
        <v>1109.4339999999997</v>
      </c>
      <c r="I94" s="172">
        <f>[1]июнь18!F90+'[1]май 18'!F90+'[1]апрель 18 (2)'!F90</f>
        <v>0</v>
      </c>
    </row>
    <row r="95" spans="1:12" s="9" customFormat="1">
      <c r="A95" s="49"/>
      <c r="B95" s="55" t="s">
        <v>115</v>
      </c>
      <c r="C95" s="49" t="s">
        <v>14</v>
      </c>
      <c r="D95" s="169">
        <v>87874.200000000055</v>
      </c>
      <c r="E95" s="169">
        <f t="shared" si="5"/>
        <v>28379.739000000001</v>
      </c>
      <c r="F95" s="169">
        <f t="shared" si="6"/>
        <v>32.295871825860132</v>
      </c>
      <c r="G95" s="170">
        <f t="shared" si="7"/>
        <v>28379.739000000001</v>
      </c>
      <c r="H95" s="170">
        <f>[1]июнь18!E91+'[1]май 18'!E91+'[1]апрель 18 (2)'!E91</f>
        <v>10420.906999999999</v>
      </c>
      <c r="I95" s="170">
        <f>[1]июнь18!F91+'[1]май 18'!F91+'[1]апрель 18 (2)'!F91</f>
        <v>17958.832000000002</v>
      </c>
    </row>
    <row r="96" spans="1:12">
      <c r="A96" s="14"/>
      <c r="B96" s="15"/>
      <c r="C96" s="117"/>
      <c r="D96" s="117"/>
      <c r="E96" s="117"/>
      <c r="F96" s="117"/>
      <c r="G96" s="17"/>
      <c r="H96" s="18"/>
      <c r="I96" s="17"/>
      <c r="L96" s="12"/>
    </row>
    <row r="97" spans="1:12">
      <c r="A97" s="128" t="s">
        <v>116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>
      <c r="A98" s="122" t="s">
        <v>117</v>
      </c>
      <c r="B98" s="125" t="s">
        <v>118</v>
      </c>
      <c r="C98" s="20" t="s">
        <v>37</v>
      </c>
      <c r="D98" s="19"/>
      <c r="E98" s="19"/>
      <c r="F98" s="19"/>
      <c r="G98" s="20"/>
      <c r="H98" s="20"/>
      <c r="I98" s="20"/>
    </row>
    <row r="99" spans="1:12">
      <c r="A99" s="122"/>
      <c r="B99" s="125"/>
      <c r="C99" s="20" t="s">
        <v>14</v>
      </c>
      <c r="D99" s="19"/>
      <c r="E99" s="19"/>
      <c r="F99" s="19"/>
      <c r="G99" s="20"/>
      <c r="H99" s="20"/>
      <c r="I99" s="20"/>
    </row>
    <row r="100" spans="1:12">
      <c r="A100" s="122" t="s">
        <v>119</v>
      </c>
      <c r="B100" s="125" t="s">
        <v>120</v>
      </c>
      <c r="C100" s="20" t="s">
        <v>37</v>
      </c>
      <c r="D100" s="19"/>
      <c r="E100" s="19"/>
      <c r="F100" s="19"/>
      <c r="G100" s="20"/>
      <c r="H100" s="20"/>
      <c r="I100" s="20"/>
    </row>
    <row r="101" spans="1:12">
      <c r="A101" s="122"/>
      <c r="B101" s="125"/>
      <c r="C101" s="20" t="s">
        <v>14</v>
      </c>
      <c r="D101" s="19"/>
      <c r="E101" s="19"/>
      <c r="F101" s="19"/>
      <c r="G101" s="20"/>
      <c r="H101" s="20"/>
      <c r="I101" s="20"/>
    </row>
    <row r="102" spans="1:12">
      <c r="A102" s="122" t="s">
        <v>40</v>
      </c>
      <c r="B102" s="125" t="s">
        <v>121</v>
      </c>
      <c r="C102" s="20" t="s">
        <v>37</v>
      </c>
      <c r="D102" s="19"/>
      <c r="E102" s="19"/>
      <c r="F102" s="19"/>
      <c r="G102" s="20"/>
      <c r="H102" s="20"/>
      <c r="I102" s="20"/>
    </row>
    <row r="103" spans="1:12">
      <c r="A103" s="122"/>
      <c r="B103" s="125"/>
      <c r="C103" s="20" t="s">
        <v>14</v>
      </c>
      <c r="D103" s="19"/>
      <c r="E103" s="19"/>
      <c r="F103" s="19"/>
      <c r="G103" s="20"/>
      <c r="H103" s="20"/>
      <c r="I103" s="20"/>
    </row>
    <row r="104" spans="1:12">
      <c r="A104" s="122" t="s">
        <v>51</v>
      </c>
      <c r="B104" s="125" t="s">
        <v>122</v>
      </c>
      <c r="C104" s="20" t="s">
        <v>17</v>
      </c>
      <c r="D104" s="19"/>
      <c r="E104" s="19"/>
      <c r="F104" s="19"/>
      <c r="G104" s="20"/>
      <c r="H104" s="20"/>
      <c r="I104" s="20"/>
    </row>
    <row r="105" spans="1:12">
      <c r="A105" s="122"/>
      <c r="B105" s="125"/>
      <c r="C105" s="20" t="s">
        <v>14</v>
      </c>
      <c r="D105" s="19"/>
      <c r="E105" s="19"/>
      <c r="F105" s="19"/>
      <c r="G105" s="20"/>
      <c r="H105" s="20"/>
      <c r="I105" s="20"/>
    </row>
    <row r="106" spans="1:12">
      <c r="A106" s="122" t="s">
        <v>54</v>
      </c>
      <c r="B106" s="125" t="s">
        <v>123</v>
      </c>
      <c r="C106" s="20" t="s">
        <v>37</v>
      </c>
      <c r="D106" s="19"/>
      <c r="E106" s="19"/>
      <c r="F106" s="19"/>
      <c r="G106" s="20"/>
      <c r="H106" s="20"/>
      <c r="I106" s="20"/>
    </row>
    <row r="107" spans="1:12">
      <c r="A107" s="122"/>
      <c r="B107" s="125"/>
      <c r="C107" s="20" t="s">
        <v>14</v>
      </c>
      <c r="D107" s="19"/>
      <c r="E107" s="19"/>
      <c r="F107" s="19"/>
      <c r="G107" s="20"/>
      <c r="H107" s="20"/>
      <c r="I107" s="20"/>
    </row>
    <row r="108" spans="1:12">
      <c r="A108" s="122" t="s">
        <v>56</v>
      </c>
      <c r="B108" s="125" t="s">
        <v>124</v>
      </c>
      <c r="C108" s="20" t="s">
        <v>48</v>
      </c>
      <c r="D108" s="19"/>
      <c r="E108" s="19"/>
      <c r="F108" s="19"/>
      <c r="G108" s="20"/>
      <c r="H108" s="20"/>
      <c r="I108" s="20"/>
    </row>
    <row r="109" spans="1:12">
      <c r="A109" s="122"/>
      <c r="B109" s="125"/>
      <c r="C109" s="20" t="s">
        <v>125</v>
      </c>
      <c r="D109" s="19"/>
      <c r="E109" s="19"/>
      <c r="F109" s="19"/>
      <c r="G109" s="20"/>
      <c r="H109" s="20"/>
      <c r="I109" s="20"/>
    </row>
    <row r="110" spans="1:12">
      <c r="A110" s="123">
        <v>7</v>
      </c>
      <c r="B110" s="125" t="s">
        <v>126</v>
      </c>
      <c r="C110" s="20" t="s">
        <v>127</v>
      </c>
      <c r="D110" s="19"/>
      <c r="E110" s="19"/>
      <c r="F110" s="19"/>
      <c r="G110" s="20"/>
      <c r="H110" s="20"/>
      <c r="I110" s="20"/>
    </row>
    <row r="111" spans="1:12">
      <c r="A111" s="123"/>
      <c r="B111" s="125"/>
      <c r="C111" s="20" t="s">
        <v>14</v>
      </c>
      <c r="D111" s="19"/>
      <c r="E111" s="19"/>
      <c r="F111" s="19"/>
      <c r="G111" s="20"/>
      <c r="H111" s="20"/>
      <c r="I111" s="20"/>
    </row>
    <row r="112" spans="1:12" s="9" customFormat="1">
      <c r="A112" s="123">
        <v>8</v>
      </c>
      <c r="B112" s="125" t="s">
        <v>128</v>
      </c>
      <c r="C112" s="20" t="s">
        <v>37</v>
      </c>
      <c r="D112" s="19"/>
      <c r="E112" s="19"/>
      <c r="F112" s="19"/>
      <c r="G112" s="20"/>
      <c r="H112" s="20"/>
      <c r="I112" s="20"/>
      <c r="J112" s="1"/>
      <c r="K112" s="1"/>
      <c r="L112" s="1"/>
    </row>
    <row r="113" spans="1:12" s="9" customFormat="1">
      <c r="A113" s="123"/>
      <c r="B113" s="125"/>
      <c r="C113" s="20" t="s">
        <v>14</v>
      </c>
      <c r="D113" s="19"/>
      <c r="E113" s="19"/>
      <c r="F113" s="19"/>
      <c r="G113" s="20"/>
      <c r="H113" s="20"/>
      <c r="I113" s="20"/>
      <c r="J113" s="1"/>
      <c r="K113" s="1"/>
      <c r="L113" s="1"/>
    </row>
    <row r="114" spans="1:12">
      <c r="A114" s="123">
        <v>9</v>
      </c>
      <c r="B114" s="125" t="s">
        <v>129</v>
      </c>
      <c r="C114" s="20" t="s">
        <v>130</v>
      </c>
      <c r="D114" s="19"/>
      <c r="E114" s="19"/>
      <c r="F114" s="19"/>
      <c r="G114" s="20"/>
      <c r="H114" s="20"/>
      <c r="I114" s="20"/>
    </row>
    <row r="115" spans="1:12">
      <c r="A115" s="123"/>
      <c r="B115" s="125"/>
      <c r="C115" s="20" t="s">
        <v>14</v>
      </c>
      <c r="D115" s="19"/>
      <c r="E115" s="19"/>
      <c r="F115" s="19"/>
      <c r="G115" s="20"/>
      <c r="H115" s="20"/>
      <c r="I115" s="20"/>
    </row>
    <row r="116" spans="1:12">
      <c r="A116" s="113" t="s">
        <v>64</v>
      </c>
      <c r="B116" s="111" t="s">
        <v>131</v>
      </c>
      <c r="C116" s="20" t="s">
        <v>14</v>
      </c>
      <c r="D116" s="19"/>
      <c r="E116" s="19"/>
      <c r="F116" s="19"/>
      <c r="G116" s="20">
        <f>I116</f>
        <v>110.48099999999999</v>
      </c>
      <c r="H116" s="20"/>
      <c r="I116" s="20">
        <v>110.48099999999999</v>
      </c>
    </row>
    <row r="117" spans="1:12">
      <c r="A117" s="113" t="s">
        <v>132</v>
      </c>
      <c r="B117" s="111" t="s">
        <v>133</v>
      </c>
      <c r="C117" s="20" t="s">
        <v>14</v>
      </c>
      <c r="D117" s="19"/>
      <c r="E117" s="19"/>
      <c r="F117" s="19"/>
      <c r="G117" s="20"/>
      <c r="H117" s="20"/>
      <c r="I117" s="20"/>
    </row>
    <row r="118" spans="1:12">
      <c r="A118" s="113" t="s">
        <v>66</v>
      </c>
      <c r="B118" s="111" t="s">
        <v>134</v>
      </c>
      <c r="C118" s="20" t="s">
        <v>14</v>
      </c>
      <c r="D118" s="19"/>
      <c r="E118" s="19"/>
      <c r="F118" s="19"/>
      <c r="G118" s="20">
        <f t="shared" ref="G118:G123" si="8">I118</f>
        <v>13.62</v>
      </c>
      <c r="H118" s="20"/>
      <c r="I118" s="20">
        <v>13.62</v>
      </c>
    </row>
    <row r="119" spans="1:12">
      <c r="A119" s="113" t="s">
        <v>68</v>
      </c>
      <c r="B119" s="111" t="s">
        <v>135</v>
      </c>
      <c r="C119" s="20" t="s">
        <v>14</v>
      </c>
      <c r="D119" s="19"/>
      <c r="E119" s="19"/>
      <c r="F119" s="19"/>
      <c r="G119" s="20">
        <f t="shared" si="8"/>
        <v>0</v>
      </c>
      <c r="H119" s="20"/>
      <c r="I119" s="20"/>
    </row>
    <row r="120" spans="1:12">
      <c r="A120" s="115">
        <v>13</v>
      </c>
      <c r="B120" s="111" t="s">
        <v>136</v>
      </c>
      <c r="C120" s="20" t="s">
        <v>14</v>
      </c>
      <c r="D120" s="19"/>
      <c r="E120" s="19"/>
      <c r="F120" s="19"/>
      <c r="G120" s="20">
        <f t="shared" si="8"/>
        <v>0</v>
      </c>
      <c r="H120" s="20"/>
      <c r="I120" s="20"/>
    </row>
    <row r="121" spans="1:12">
      <c r="A121" s="115">
        <v>14</v>
      </c>
      <c r="B121" s="111" t="s">
        <v>137</v>
      </c>
      <c r="C121" s="20"/>
      <c r="D121" s="19"/>
      <c r="E121" s="19"/>
      <c r="F121" s="19"/>
      <c r="G121" s="20">
        <f t="shared" si="8"/>
        <v>0</v>
      </c>
      <c r="H121" s="20"/>
      <c r="I121" s="20"/>
    </row>
    <row r="122" spans="1:12">
      <c r="A122" s="113" t="s">
        <v>74</v>
      </c>
      <c r="B122" s="111" t="s">
        <v>138</v>
      </c>
      <c r="C122" s="20" t="s">
        <v>14</v>
      </c>
      <c r="D122" s="19"/>
      <c r="E122" s="19"/>
      <c r="F122" s="19"/>
      <c r="G122" s="20">
        <f t="shared" si="8"/>
        <v>0</v>
      </c>
      <c r="H122" s="20"/>
      <c r="I122" s="20"/>
    </row>
    <row r="123" spans="1:12">
      <c r="A123" s="8">
        <v>16</v>
      </c>
      <c r="B123" s="111" t="s">
        <v>139</v>
      </c>
      <c r="C123" s="20" t="s">
        <v>14</v>
      </c>
      <c r="D123" s="19"/>
      <c r="E123" s="19"/>
      <c r="F123" s="19"/>
      <c r="G123" s="20">
        <f t="shared" si="8"/>
        <v>2765.6640000000002</v>
      </c>
      <c r="H123" s="20"/>
      <c r="I123" s="20">
        <v>2765.6640000000002</v>
      </c>
    </row>
    <row r="124" spans="1:12">
      <c r="A124" s="113" t="s">
        <v>140</v>
      </c>
      <c r="B124" s="111" t="s">
        <v>141</v>
      </c>
      <c r="C124" s="20" t="s">
        <v>125</v>
      </c>
      <c r="D124" s="19"/>
      <c r="E124" s="19"/>
      <c r="F124" s="19"/>
      <c r="G124" s="20"/>
      <c r="H124" s="20"/>
      <c r="I124" s="20"/>
    </row>
    <row r="125" spans="1:12">
      <c r="A125" s="122" t="s">
        <v>142</v>
      </c>
      <c r="B125" s="125" t="s">
        <v>143</v>
      </c>
      <c r="C125" s="20" t="s">
        <v>37</v>
      </c>
      <c r="D125" s="19"/>
      <c r="E125" s="19"/>
      <c r="F125" s="19"/>
      <c r="G125" s="20"/>
      <c r="H125" s="20"/>
      <c r="I125" s="20"/>
    </row>
    <row r="126" spans="1:12">
      <c r="A126" s="122"/>
      <c r="B126" s="125"/>
      <c r="C126" s="20" t="s">
        <v>14</v>
      </c>
      <c r="D126" s="19"/>
      <c r="E126" s="19"/>
      <c r="F126" s="19"/>
      <c r="G126" s="20"/>
      <c r="H126" s="20"/>
      <c r="I126" s="20"/>
    </row>
    <row r="127" spans="1:12">
      <c r="A127" s="122" t="s">
        <v>144</v>
      </c>
      <c r="B127" s="125" t="s">
        <v>145</v>
      </c>
      <c r="C127" s="20" t="s">
        <v>37</v>
      </c>
      <c r="D127" s="19"/>
      <c r="E127" s="19"/>
      <c r="F127" s="19"/>
      <c r="G127" s="20"/>
      <c r="H127" s="20"/>
      <c r="I127" s="20"/>
    </row>
    <row r="128" spans="1:12">
      <c r="A128" s="122"/>
      <c r="B128" s="125"/>
      <c r="C128" s="20" t="s">
        <v>146</v>
      </c>
      <c r="D128" s="19"/>
      <c r="E128" s="19"/>
      <c r="F128" s="19"/>
      <c r="G128" s="20"/>
      <c r="H128" s="20"/>
      <c r="I128" s="20"/>
    </row>
    <row r="129" spans="1:118">
      <c r="A129" s="122" t="s">
        <v>147</v>
      </c>
      <c r="B129" s="125" t="s">
        <v>148</v>
      </c>
      <c r="C129" s="20" t="s">
        <v>37</v>
      </c>
      <c r="D129" s="19"/>
      <c r="E129" s="19"/>
      <c r="F129" s="19"/>
      <c r="G129" s="20"/>
      <c r="H129" s="20"/>
      <c r="I129" s="20"/>
    </row>
    <row r="130" spans="1:118">
      <c r="A130" s="122"/>
      <c r="B130" s="125"/>
      <c r="C130" s="20" t="s">
        <v>14</v>
      </c>
      <c r="D130" s="19"/>
      <c r="E130" s="19"/>
      <c r="F130" s="19"/>
      <c r="G130" s="20"/>
      <c r="H130" s="20"/>
      <c r="I130" s="20"/>
    </row>
    <row r="131" spans="1:118">
      <c r="A131" s="122" t="s">
        <v>149</v>
      </c>
      <c r="B131" s="125" t="s">
        <v>150</v>
      </c>
      <c r="C131" s="20" t="s">
        <v>37</v>
      </c>
      <c r="D131" s="19"/>
      <c r="E131" s="19"/>
      <c r="F131" s="19"/>
      <c r="G131" s="20"/>
      <c r="H131" s="20"/>
      <c r="I131" s="20"/>
    </row>
    <row r="132" spans="1:118">
      <c r="A132" s="122"/>
      <c r="B132" s="125"/>
      <c r="C132" s="20" t="s">
        <v>14</v>
      </c>
      <c r="D132" s="19"/>
      <c r="E132" s="19"/>
      <c r="F132" s="19"/>
      <c r="G132" s="20"/>
      <c r="H132" s="20"/>
      <c r="I132" s="20"/>
    </row>
    <row r="133" spans="1:118">
      <c r="A133" s="113" t="s">
        <v>79</v>
      </c>
      <c r="B133" s="111" t="s">
        <v>151</v>
      </c>
      <c r="C133" s="20" t="s">
        <v>14</v>
      </c>
      <c r="D133" s="19"/>
      <c r="E133" s="19"/>
      <c r="F133" s="19"/>
      <c r="G133" s="20">
        <v>484.00799999999998</v>
      </c>
      <c r="H133" s="20">
        <v>484.00799999999998</v>
      </c>
      <c r="I133" s="20"/>
      <c r="J133" s="21"/>
      <c r="K133" s="21"/>
      <c r="L133" s="21"/>
    </row>
    <row r="134" spans="1:118" s="25" customFormat="1" ht="13.5" thickBot="1">
      <c r="A134" s="22" t="s">
        <v>152</v>
      </c>
      <c r="B134" s="23" t="s">
        <v>153</v>
      </c>
      <c r="C134" s="173" t="s">
        <v>14</v>
      </c>
      <c r="D134" s="24"/>
      <c r="E134" s="24"/>
      <c r="F134" s="24"/>
      <c r="G134" s="20">
        <v>484.00799999999998</v>
      </c>
      <c r="H134" s="20">
        <v>484.00799999999998</v>
      </c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</row>
    <row r="135" spans="1:118">
      <c r="A135" s="113" t="s">
        <v>82</v>
      </c>
      <c r="B135" s="111" t="s">
        <v>154</v>
      </c>
      <c r="C135" s="20" t="s">
        <v>37</v>
      </c>
      <c r="D135" s="19"/>
      <c r="E135" s="19"/>
      <c r="F135" s="19"/>
      <c r="G135" s="20">
        <f>H135+I135</f>
        <v>1271</v>
      </c>
      <c r="H135" s="20">
        <f>H143+H145+H147+H149</f>
        <v>1271</v>
      </c>
      <c r="I135" s="20"/>
    </row>
    <row r="136" spans="1:118">
      <c r="A136" s="113"/>
      <c r="B136" s="111" t="s">
        <v>155</v>
      </c>
      <c r="C136" s="20" t="s">
        <v>14</v>
      </c>
      <c r="D136" s="19"/>
      <c r="E136" s="19"/>
      <c r="F136" s="19"/>
      <c r="G136" s="20">
        <f>H136+I136</f>
        <v>84.88</v>
      </c>
      <c r="H136" s="20">
        <f>H144+H146+H148+H150</f>
        <v>84.88</v>
      </c>
      <c r="I136" s="20"/>
    </row>
    <row r="137" spans="1:118">
      <c r="A137" s="122" t="s">
        <v>156</v>
      </c>
      <c r="B137" s="125" t="s">
        <v>157</v>
      </c>
      <c r="C137" s="20" t="s">
        <v>37</v>
      </c>
      <c r="D137" s="19"/>
      <c r="E137" s="19"/>
      <c r="F137" s="19"/>
      <c r="G137" s="20"/>
      <c r="H137" s="20"/>
      <c r="I137" s="20"/>
    </row>
    <row r="138" spans="1:118">
      <c r="A138" s="122"/>
      <c r="B138" s="125"/>
      <c r="C138" s="20" t="s">
        <v>14</v>
      </c>
      <c r="D138" s="19"/>
      <c r="E138" s="19"/>
      <c r="F138" s="19"/>
      <c r="G138" s="20"/>
      <c r="H138" s="20"/>
      <c r="I138" s="20"/>
    </row>
    <row r="139" spans="1:118">
      <c r="A139" s="122" t="s">
        <v>158</v>
      </c>
      <c r="B139" s="125" t="s">
        <v>159</v>
      </c>
      <c r="C139" s="20" t="s">
        <v>37</v>
      </c>
      <c r="D139" s="19"/>
      <c r="E139" s="19"/>
      <c r="F139" s="19"/>
      <c r="G139" s="20"/>
      <c r="H139" s="20"/>
      <c r="I139" s="20"/>
    </row>
    <row r="140" spans="1:118">
      <c r="A140" s="122"/>
      <c r="B140" s="125"/>
      <c r="C140" s="20" t="s">
        <v>14</v>
      </c>
      <c r="D140" s="19"/>
      <c r="E140" s="19"/>
      <c r="F140" s="19"/>
      <c r="G140" s="20"/>
      <c r="H140" s="20"/>
      <c r="I140" s="20"/>
    </row>
    <row r="141" spans="1:118">
      <c r="A141" s="122" t="s">
        <v>160</v>
      </c>
      <c r="B141" s="125" t="s">
        <v>161</v>
      </c>
      <c r="C141" s="20" t="s">
        <v>37</v>
      </c>
      <c r="D141" s="19"/>
      <c r="E141" s="19"/>
      <c r="F141" s="19"/>
      <c r="G141" s="20"/>
      <c r="H141" s="20"/>
      <c r="I141" s="20"/>
    </row>
    <row r="142" spans="1:118">
      <c r="A142" s="122"/>
      <c r="B142" s="125"/>
      <c r="C142" s="20" t="s">
        <v>14</v>
      </c>
      <c r="D142" s="19"/>
      <c r="E142" s="19"/>
      <c r="F142" s="19"/>
      <c r="G142" s="20"/>
      <c r="H142" s="20"/>
      <c r="I142" s="20"/>
    </row>
    <row r="143" spans="1:118">
      <c r="A143" s="122" t="s">
        <v>162</v>
      </c>
      <c r="B143" s="125" t="s">
        <v>163</v>
      </c>
      <c r="C143" s="20" t="s">
        <v>37</v>
      </c>
      <c r="D143" s="19"/>
      <c r="E143" s="19"/>
      <c r="F143" s="19"/>
      <c r="G143" s="20">
        <f t="shared" ref="G143:G150" si="9">H143+I143</f>
        <v>250</v>
      </c>
      <c r="H143" s="20">
        <v>250</v>
      </c>
      <c r="I143" s="20"/>
    </row>
    <row r="144" spans="1:118">
      <c r="A144" s="122"/>
      <c r="B144" s="125"/>
      <c r="C144" s="20" t="s">
        <v>14</v>
      </c>
      <c r="D144" s="19"/>
      <c r="E144" s="19"/>
      <c r="F144" s="19"/>
      <c r="G144" s="20">
        <f t="shared" si="9"/>
        <v>16.5</v>
      </c>
      <c r="H144" s="20">
        <v>16.5</v>
      </c>
      <c r="I144" s="20"/>
    </row>
    <row r="145" spans="1:9">
      <c r="A145" s="122" t="s">
        <v>164</v>
      </c>
      <c r="B145" s="125" t="s">
        <v>165</v>
      </c>
      <c r="C145" s="20" t="s">
        <v>37</v>
      </c>
      <c r="D145" s="19"/>
      <c r="E145" s="19"/>
      <c r="F145" s="19"/>
      <c r="G145" s="20">
        <f t="shared" si="9"/>
        <v>800</v>
      </c>
      <c r="H145" s="20">
        <v>800</v>
      </c>
      <c r="I145" s="20"/>
    </row>
    <row r="146" spans="1:9">
      <c r="A146" s="122"/>
      <c r="B146" s="125"/>
      <c r="C146" s="20" t="s">
        <v>14</v>
      </c>
      <c r="D146" s="19"/>
      <c r="E146" s="19"/>
      <c r="F146" s="19"/>
      <c r="G146" s="20">
        <f t="shared" si="9"/>
        <v>53.89</v>
      </c>
      <c r="H146" s="20">
        <v>53.89</v>
      </c>
      <c r="I146" s="20"/>
    </row>
    <row r="147" spans="1:9">
      <c r="A147" s="122" t="s">
        <v>166</v>
      </c>
      <c r="B147" s="125" t="s">
        <v>167</v>
      </c>
      <c r="C147" s="20" t="s">
        <v>37</v>
      </c>
      <c r="D147" s="19"/>
      <c r="E147" s="19"/>
      <c r="F147" s="19"/>
      <c r="G147" s="20">
        <f t="shared" si="9"/>
        <v>105</v>
      </c>
      <c r="H147" s="20">
        <v>105</v>
      </c>
      <c r="I147" s="20"/>
    </row>
    <row r="148" spans="1:9">
      <c r="A148" s="122"/>
      <c r="B148" s="125"/>
      <c r="C148" s="20" t="s">
        <v>14</v>
      </c>
      <c r="D148" s="19"/>
      <c r="E148" s="19"/>
      <c r="F148" s="19"/>
      <c r="G148" s="20">
        <f t="shared" si="9"/>
        <v>6.83</v>
      </c>
      <c r="H148" s="20">
        <v>6.83</v>
      </c>
      <c r="I148" s="20"/>
    </row>
    <row r="149" spans="1:9">
      <c r="A149" s="122" t="s">
        <v>168</v>
      </c>
      <c r="B149" s="125" t="s">
        <v>169</v>
      </c>
      <c r="C149" s="20" t="s">
        <v>37</v>
      </c>
      <c r="D149" s="19"/>
      <c r="E149" s="19"/>
      <c r="F149" s="19"/>
      <c r="G149" s="20">
        <f t="shared" si="9"/>
        <v>116</v>
      </c>
      <c r="H149" s="20">
        <v>116</v>
      </c>
      <c r="I149" s="20"/>
    </row>
    <row r="150" spans="1:9">
      <c r="A150" s="122"/>
      <c r="B150" s="125"/>
      <c r="C150" s="20" t="s">
        <v>14</v>
      </c>
      <c r="D150" s="19"/>
      <c r="E150" s="19"/>
      <c r="F150" s="19"/>
      <c r="G150" s="20">
        <f t="shared" si="9"/>
        <v>7.66</v>
      </c>
      <c r="H150" s="20">
        <v>7.66</v>
      </c>
      <c r="I150" s="20"/>
    </row>
    <row r="151" spans="1:9">
      <c r="A151" s="122" t="s">
        <v>170</v>
      </c>
      <c r="B151" s="125" t="s">
        <v>171</v>
      </c>
      <c r="C151" s="20" t="s">
        <v>37</v>
      </c>
      <c r="D151" s="19"/>
      <c r="E151" s="19"/>
      <c r="F151" s="19"/>
      <c r="G151" s="20"/>
      <c r="H151" s="20"/>
      <c r="I151" s="20"/>
    </row>
    <row r="152" spans="1:9">
      <c r="A152" s="122"/>
      <c r="B152" s="125"/>
      <c r="C152" s="20" t="s">
        <v>14</v>
      </c>
      <c r="D152" s="19"/>
      <c r="E152" s="19"/>
      <c r="F152" s="19"/>
      <c r="G152" s="20"/>
      <c r="H152" s="20"/>
      <c r="I152" s="20"/>
    </row>
    <row r="153" spans="1:9" ht="11.25" customHeight="1">
      <c r="A153" s="26"/>
      <c r="B153" s="27"/>
      <c r="C153" s="28"/>
      <c r="D153" s="28"/>
      <c r="E153" s="28"/>
      <c r="F153" s="28"/>
      <c r="G153" s="17"/>
      <c r="H153" s="18"/>
      <c r="I153" s="18"/>
    </row>
    <row r="154" spans="1:9" hidden="1">
      <c r="A154" s="2"/>
      <c r="B154" s="2"/>
      <c r="C154" s="29"/>
      <c r="D154" s="29"/>
      <c r="E154" s="29"/>
      <c r="F154" s="29"/>
      <c r="G154" s="2"/>
      <c r="H154" s="2"/>
      <c r="I154" s="2"/>
    </row>
    <row r="155" spans="1:9" hidden="1">
      <c r="A155" s="129" t="s">
        <v>116</v>
      </c>
      <c r="B155" s="129"/>
      <c r="C155" s="129"/>
      <c r="D155" s="129"/>
      <c r="E155" s="129"/>
      <c r="F155" s="129"/>
      <c r="G155" s="129"/>
      <c r="H155" s="129"/>
      <c r="I155" s="129"/>
    </row>
    <row r="156" spans="1:9" hidden="1">
      <c r="A156" s="122" t="s">
        <v>117</v>
      </c>
      <c r="B156" s="130" t="s">
        <v>118</v>
      </c>
      <c r="C156" s="19" t="s">
        <v>37</v>
      </c>
      <c r="D156" s="19"/>
      <c r="E156" s="19"/>
      <c r="F156" s="19"/>
      <c r="G156" s="30"/>
      <c r="H156" s="20"/>
      <c r="I156" s="20"/>
    </row>
    <row r="157" spans="1:9" hidden="1">
      <c r="A157" s="122"/>
      <c r="B157" s="130"/>
      <c r="C157" s="19" t="s">
        <v>14</v>
      </c>
      <c r="D157" s="19"/>
      <c r="E157" s="19"/>
      <c r="F157" s="19"/>
      <c r="G157" s="30"/>
      <c r="H157" s="20"/>
      <c r="I157" s="20"/>
    </row>
    <row r="158" spans="1:9" hidden="1">
      <c r="A158" s="122" t="s">
        <v>119</v>
      </c>
      <c r="B158" s="130" t="s">
        <v>120</v>
      </c>
      <c r="C158" s="19" t="s">
        <v>37</v>
      </c>
      <c r="D158" s="19"/>
      <c r="E158" s="19"/>
      <c r="F158" s="19"/>
      <c r="G158" s="30"/>
      <c r="H158" s="20"/>
      <c r="I158" s="20"/>
    </row>
    <row r="159" spans="1:9" hidden="1">
      <c r="A159" s="122"/>
      <c r="B159" s="130"/>
      <c r="C159" s="19" t="s">
        <v>14</v>
      </c>
      <c r="D159" s="19"/>
      <c r="E159" s="19"/>
      <c r="F159" s="19"/>
      <c r="G159" s="30"/>
      <c r="H159" s="20"/>
      <c r="I159" s="20"/>
    </row>
    <row r="160" spans="1:9" hidden="1">
      <c r="A160" s="122" t="s">
        <v>40</v>
      </c>
      <c r="B160" s="130" t="s">
        <v>121</v>
      </c>
      <c r="C160" s="19" t="s">
        <v>37</v>
      </c>
      <c r="D160" s="19"/>
      <c r="E160" s="19"/>
      <c r="F160" s="19"/>
      <c r="G160" s="30"/>
      <c r="H160" s="20"/>
      <c r="I160" s="20"/>
    </row>
    <row r="161" spans="1:9" hidden="1">
      <c r="A161" s="122"/>
      <c r="B161" s="130"/>
      <c r="C161" s="19" t="s">
        <v>14</v>
      </c>
      <c r="D161" s="19"/>
      <c r="E161" s="19"/>
      <c r="F161" s="19"/>
      <c r="G161" s="30"/>
      <c r="H161" s="20"/>
      <c r="I161" s="20"/>
    </row>
    <row r="162" spans="1:9" hidden="1">
      <c r="A162" s="122" t="s">
        <v>51</v>
      </c>
      <c r="B162" s="130" t="s">
        <v>122</v>
      </c>
      <c r="C162" s="19" t="s">
        <v>17</v>
      </c>
      <c r="D162" s="19"/>
      <c r="E162" s="19"/>
      <c r="F162" s="19"/>
      <c r="G162" s="30"/>
      <c r="H162" s="20"/>
      <c r="I162" s="20"/>
    </row>
    <row r="163" spans="1:9" hidden="1">
      <c r="A163" s="122"/>
      <c r="B163" s="130"/>
      <c r="C163" s="19" t="s">
        <v>14</v>
      </c>
      <c r="D163" s="19"/>
      <c r="E163" s="19"/>
      <c r="F163" s="19"/>
      <c r="G163" s="30"/>
      <c r="H163" s="20"/>
      <c r="I163" s="20"/>
    </row>
    <row r="164" spans="1:9" hidden="1">
      <c r="A164" s="122" t="s">
        <v>54</v>
      </c>
      <c r="B164" s="130" t="s">
        <v>123</v>
      </c>
      <c r="C164" s="19" t="s">
        <v>37</v>
      </c>
      <c r="D164" s="19"/>
      <c r="E164" s="19"/>
      <c r="F164" s="19"/>
      <c r="G164" s="30"/>
      <c r="H164" s="20"/>
      <c r="I164" s="20"/>
    </row>
    <row r="165" spans="1:9" hidden="1">
      <c r="A165" s="122"/>
      <c r="B165" s="130"/>
      <c r="C165" s="19" t="s">
        <v>14</v>
      </c>
      <c r="D165" s="19"/>
      <c r="E165" s="19"/>
      <c r="F165" s="19"/>
      <c r="G165" s="30"/>
      <c r="H165" s="20"/>
      <c r="I165" s="20"/>
    </row>
    <row r="166" spans="1:9" hidden="1">
      <c r="A166" s="122" t="s">
        <v>56</v>
      </c>
      <c r="B166" s="130" t="s">
        <v>124</v>
      </c>
      <c r="C166" s="19" t="s">
        <v>48</v>
      </c>
      <c r="D166" s="19"/>
      <c r="E166" s="19"/>
      <c r="F166" s="19"/>
      <c r="G166" s="30"/>
      <c r="H166" s="20"/>
      <c r="I166" s="20"/>
    </row>
    <row r="167" spans="1:9" hidden="1">
      <c r="A167" s="122"/>
      <c r="B167" s="130"/>
      <c r="C167" s="19" t="s">
        <v>125</v>
      </c>
      <c r="D167" s="19"/>
      <c r="E167" s="19"/>
      <c r="F167" s="19"/>
      <c r="G167" s="30"/>
      <c r="H167" s="20"/>
      <c r="I167" s="20"/>
    </row>
    <row r="168" spans="1:9" hidden="1">
      <c r="A168" s="123">
        <v>7</v>
      </c>
      <c r="B168" s="130" t="s">
        <v>126</v>
      </c>
      <c r="C168" s="19" t="s">
        <v>127</v>
      </c>
      <c r="D168" s="19"/>
      <c r="E168" s="19"/>
      <c r="F168" s="19"/>
      <c r="G168" s="30"/>
      <c r="H168" s="20"/>
      <c r="I168" s="20"/>
    </row>
    <row r="169" spans="1:9" hidden="1">
      <c r="A169" s="123"/>
      <c r="B169" s="130"/>
      <c r="C169" s="19" t="s">
        <v>14</v>
      </c>
      <c r="D169" s="19"/>
      <c r="E169" s="19"/>
      <c r="F169" s="19"/>
      <c r="G169" s="30"/>
      <c r="H169" s="20"/>
      <c r="I169" s="20"/>
    </row>
    <row r="170" spans="1:9" s="9" customFormat="1" hidden="1">
      <c r="A170" s="123">
        <v>8</v>
      </c>
      <c r="B170" s="130" t="s">
        <v>128</v>
      </c>
      <c r="C170" s="19" t="s">
        <v>37</v>
      </c>
      <c r="D170" s="19"/>
      <c r="E170" s="19"/>
      <c r="F170" s="19"/>
      <c r="G170" s="30"/>
      <c r="H170" s="20"/>
      <c r="I170" s="20"/>
    </row>
    <row r="171" spans="1:9" s="9" customFormat="1" hidden="1">
      <c r="A171" s="123"/>
      <c r="B171" s="130"/>
      <c r="C171" s="19" t="s">
        <v>14</v>
      </c>
      <c r="D171" s="19"/>
      <c r="E171" s="19"/>
      <c r="F171" s="19"/>
      <c r="G171" s="30"/>
      <c r="H171" s="20"/>
      <c r="I171" s="20"/>
    </row>
    <row r="172" spans="1:9" hidden="1">
      <c r="A172" s="123">
        <v>9</v>
      </c>
      <c r="B172" s="130" t="s">
        <v>129</v>
      </c>
      <c r="C172" s="19" t="s">
        <v>130</v>
      </c>
      <c r="D172" s="19"/>
      <c r="E172" s="19"/>
      <c r="F172" s="19"/>
      <c r="G172" s="30"/>
      <c r="H172" s="20"/>
      <c r="I172" s="20"/>
    </row>
    <row r="173" spans="1:9" hidden="1">
      <c r="A173" s="123"/>
      <c r="B173" s="130"/>
      <c r="C173" s="19" t="s">
        <v>14</v>
      </c>
      <c r="D173" s="19"/>
      <c r="E173" s="19"/>
      <c r="F173" s="19"/>
      <c r="G173" s="30"/>
      <c r="H173" s="20"/>
      <c r="I173" s="20"/>
    </row>
    <row r="174" spans="1:9" hidden="1">
      <c r="A174" s="113" t="s">
        <v>64</v>
      </c>
      <c r="B174" s="116" t="s">
        <v>131</v>
      </c>
      <c r="C174" s="19" t="s">
        <v>14</v>
      </c>
      <c r="D174" s="19"/>
      <c r="E174" s="19"/>
      <c r="F174" s="19"/>
      <c r="G174" s="30"/>
      <c r="H174" s="20"/>
      <c r="I174" s="20"/>
    </row>
    <row r="175" spans="1:9" hidden="1">
      <c r="A175" s="113" t="s">
        <v>132</v>
      </c>
      <c r="B175" s="111" t="s">
        <v>133</v>
      </c>
      <c r="C175" s="19" t="s">
        <v>14</v>
      </c>
      <c r="D175" s="19"/>
      <c r="E175" s="19"/>
      <c r="F175" s="19"/>
      <c r="G175" s="30"/>
      <c r="H175" s="20"/>
      <c r="I175" s="20"/>
    </row>
    <row r="176" spans="1:9" hidden="1">
      <c r="A176" s="113" t="s">
        <v>66</v>
      </c>
      <c r="B176" s="116" t="s">
        <v>134</v>
      </c>
      <c r="C176" s="19" t="s">
        <v>14</v>
      </c>
      <c r="D176" s="19"/>
      <c r="E176" s="19"/>
      <c r="F176" s="19"/>
      <c r="G176" s="30"/>
      <c r="H176" s="20"/>
      <c r="I176" s="20"/>
    </row>
    <row r="177" spans="1:115" hidden="1">
      <c r="A177" s="113" t="s">
        <v>68</v>
      </c>
      <c r="B177" s="116" t="s">
        <v>135</v>
      </c>
      <c r="C177" s="19" t="s">
        <v>14</v>
      </c>
      <c r="D177" s="19"/>
      <c r="E177" s="19"/>
      <c r="F177" s="19"/>
      <c r="G177" s="30"/>
      <c r="H177" s="20"/>
      <c r="I177" s="20"/>
    </row>
    <row r="178" spans="1:115" hidden="1">
      <c r="A178" s="115">
        <v>13</v>
      </c>
      <c r="B178" s="116" t="s">
        <v>136</v>
      </c>
      <c r="C178" s="19" t="s">
        <v>14</v>
      </c>
      <c r="D178" s="19"/>
      <c r="E178" s="19"/>
      <c r="F178" s="19"/>
      <c r="G178" s="30"/>
      <c r="H178" s="20"/>
      <c r="I178" s="20"/>
    </row>
    <row r="179" spans="1:115" hidden="1">
      <c r="A179" s="115">
        <v>14</v>
      </c>
      <c r="B179" s="116" t="s">
        <v>137</v>
      </c>
      <c r="C179" s="19"/>
      <c r="D179" s="19"/>
      <c r="E179" s="19"/>
      <c r="F179" s="19"/>
      <c r="G179" s="30"/>
      <c r="H179" s="20"/>
      <c r="I179" s="20"/>
    </row>
    <row r="180" spans="1:115" hidden="1">
      <c r="A180" s="113" t="s">
        <v>74</v>
      </c>
      <c r="B180" s="116" t="s">
        <v>138</v>
      </c>
      <c r="C180" s="19" t="s">
        <v>14</v>
      </c>
      <c r="D180" s="19"/>
      <c r="E180" s="19"/>
      <c r="F180" s="19"/>
      <c r="G180" s="30"/>
      <c r="H180" s="20"/>
      <c r="I180" s="20"/>
    </row>
    <row r="181" spans="1:115" hidden="1">
      <c r="A181" s="8">
        <v>16</v>
      </c>
      <c r="B181" s="116" t="s">
        <v>139</v>
      </c>
      <c r="C181" s="19" t="s">
        <v>14</v>
      </c>
      <c r="D181" s="19"/>
      <c r="E181" s="19"/>
      <c r="F181" s="19"/>
      <c r="G181" s="30"/>
      <c r="H181" s="20"/>
      <c r="I181" s="20"/>
    </row>
    <row r="182" spans="1:115" hidden="1">
      <c r="A182" s="113" t="s">
        <v>140</v>
      </c>
      <c r="B182" s="111" t="s">
        <v>141</v>
      </c>
      <c r="C182" s="19" t="s">
        <v>125</v>
      </c>
      <c r="D182" s="19"/>
      <c r="E182" s="19"/>
      <c r="F182" s="19"/>
      <c r="G182" s="30"/>
      <c r="H182" s="20"/>
      <c r="I182" s="20"/>
    </row>
    <row r="183" spans="1:115" hidden="1">
      <c r="A183" s="122" t="s">
        <v>142</v>
      </c>
      <c r="B183" s="125" t="s">
        <v>143</v>
      </c>
      <c r="C183" s="19" t="s">
        <v>37</v>
      </c>
      <c r="D183" s="19"/>
      <c r="E183" s="19"/>
      <c r="F183" s="19"/>
      <c r="G183" s="30"/>
      <c r="H183" s="20"/>
      <c r="I183" s="20"/>
    </row>
    <row r="184" spans="1:115" hidden="1">
      <c r="A184" s="122"/>
      <c r="B184" s="125"/>
      <c r="C184" s="19" t="s">
        <v>14</v>
      </c>
      <c r="D184" s="19"/>
      <c r="E184" s="19"/>
      <c r="F184" s="19"/>
      <c r="G184" s="30"/>
      <c r="H184" s="20"/>
      <c r="I184" s="20"/>
    </row>
    <row r="185" spans="1:115" hidden="1">
      <c r="A185" s="122" t="s">
        <v>144</v>
      </c>
      <c r="B185" s="125" t="s">
        <v>145</v>
      </c>
      <c r="C185" s="19" t="s">
        <v>37</v>
      </c>
      <c r="D185" s="19"/>
      <c r="E185" s="19"/>
      <c r="F185" s="19"/>
      <c r="G185" s="30"/>
      <c r="H185" s="20"/>
      <c r="I185" s="20"/>
    </row>
    <row r="186" spans="1:115" hidden="1">
      <c r="A186" s="122"/>
      <c r="B186" s="125"/>
      <c r="C186" s="19" t="s">
        <v>146</v>
      </c>
      <c r="D186" s="19"/>
      <c r="E186" s="19"/>
      <c r="F186" s="19"/>
      <c r="G186" s="30"/>
      <c r="H186" s="20"/>
      <c r="I186" s="20"/>
    </row>
    <row r="187" spans="1:115" hidden="1">
      <c r="A187" s="122" t="s">
        <v>147</v>
      </c>
      <c r="B187" s="125" t="s">
        <v>148</v>
      </c>
      <c r="C187" s="19" t="s">
        <v>37</v>
      </c>
      <c r="D187" s="19"/>
      <c r="E187" s="19"/>
      <c r="F187" s="19"/>
      <c r="G187" s="30"/>
      <c r="H187" s="20"/>
      <c r="I187" s="20"/>
    </row>
    <row r="188" spans="1:115" hidden="1">
      <c r="A188" s="122"/>
      <c r="B188" s="125"/>
      <c r="C188" s="19" t="s">
        <v>14</v>
      </c>
      <c r="D188" s="19"/>
      <c r="E188" s="19"/>
      <c r="F188" s="19"/>
      <c r="G188" s="30"/>
      <c r="H188" s="20"/>
      <c r="I188" s="20"/>
    </row>
    <row r="189" spans="1:115" hidden="1">
      <c r="A189" s="122" t="s">
        <v>149</v>
      </c>
      <c r="B189" s="125" t="s">
        <v>150</v>
      </c>
      <c r="C189" s="19" t="s">
        <v>37</v>
      </c>
      <c r="D189" s="19"/>
      <c r="E189" s="19"/>
      <c r="F189" s="19"/>
      <c r="G189" s="30"/>
      <c r="H189" s="20"/>
      <c r="I189" s="20"/>
    </row>
    <row r="190" spans="1:115" hidden="1">
      <c r="A190" s="122"/>
      <c r="B190" s="125"/>
      <c r="C190" s="19" t="s">
        <v>14</v>
      </c>
      <c r="D190" s="19"/>
      <c r="E190" s="19"/>
      <c r="F190" s="19"/>
      <c r="G190" s="30"/>
      <c r="H190" s="20"/>
      <c r="I190" s="20"/>
    </row>
    <row r="191" spans="1:115" hidden="1">
      <c r="A191" s="113" t="s">
        <v>79</v>
      </c>
      <c r="B191" s="111" t="s">
        <v>151</v>
      </c>
      <c r="C191" s="19" t="s">
        <v>14</v>
      </c>
      <c r="D191" s="19"/>
      <c r="E191" s="19"/>
      <c r="F191" s="19"/>
      <c r="G191" s="30"/>
      <c r="H191" s="19"/>
      <c r="I191" s="19"/>
    </row>
    <row r="192" spans="1:115" s="25" customFormat="1" ht="13.5" hidden="1" thickBot="1">
      <c r="A192" s="22" t="s">
        <v>152</v>
      </c>
      <c r="B192" s="23" t="s">
        <v>153</v>
      </c>
      <c r="C192" s="24" t="s">
        <v>14</v>
      </c>
      <c r="D192" s="24"/>
      <c r="E192" s="24"/>
      <c r="F192" s="24"/>
      <c r="G192" s="32"/>
      <c r="H192" s="24"/>
      <c r="I192" s="24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</row>
    <row r="193" spans="1:9" hidden="1">
      <c r="A193" s="114" t="s">
        <v>82</v>
      </c>
      <c r="B193" s="33" t="s">
        <v>154</v>
      </c>
      <c r="C193" s="34" t="s">
        <v>37</v>
      </c>
      <c r="D193" s="35"/>
      <c r="E193" s="35"/>
      <c r="F193" s="35"/>
      <c r="G193" s="36"/>
      <c r="H193" s="37"/>
      <c r="I193" s="38"/>
    </row>
    <row r="194" spans="1:9" ht="13.5" hidden="1" thickBot="1">
      <c r="A194" s="112"/>
      <c r="B194" s="39" t="s">
        <v>155</v>
      </c>
      <c r="C194" s="40" t="s">
        <v>14</v>
      </c>
      <c r="D194" s="18"/>
      <c r="E194" s="18"/>
      <c r="F194" s="18"/>
      <c r="G194" s="36"/>
      <c r="H194" s="37"/>
      <c r="I194" s="41"/>
    </row>
    <row r="195" spans="1:9" hidden="1">
      <c r="A195" s="131" t="s">
        <v>156</v>
      </c>
      <c r="B195" s="133" t="s">
        <v>157</v>
      </c>
      <c r="C195" s="34" t="s">
        <v>37</v>
      </c>
      <c r="D195" s="35"/>
      <c r="E195" s="35"/>
      <c r="F195" s="35"/>
      <c r="G195" s="36"/>
      <c r="H195" s="37"/>
      <c r="I195" s="38"/>
    </row>
    <row r="196" spans="1:9" hidden="1">
      <c r="A196" s="132"/>
      <c r="B196" s="125"/>
      <c r="C196" s="19" t="s">
        <v>14</v>
      </c>
      <c r="D196" s="42"/>
      <c r="E196" s="42"/>
      <c r="F196" s="42"/>
      <c r="G196" s="43"/>
      <c r="H196" s="44"/>
      <c r="I196" s="45"/>
    </row>
    <row r="197" spans="1:9" hidden="1">
      <c r="A197" s="132" t="s">
        <v>158</v>
      </c>
      <c r="B197" s="125" t="s">
        <v>159</v>
      </c>
      <c r="C197" s="19" t="s">
        <v>37</v>
      </c>
      <c r="D197" s="42"/>
      <c r="E197" s="42"/>
      <c r="F197" s="42"/>
      <c r="G197" s="43"/>
      <c r="H197" s="44"/>
      <c r="I197" s="45"/>
    </row>
    <row r="198" spans="1:9" hidden="1">
      <c r="A198" s="132"/>
      <c r="B198" s="125"/>
      <c r="C198" s="19" t="s">
        <v>14</v>
      </c>
      <c r="D198" s="42"/>
      <c r="E198" s="42"/>
      <c r="F198" s="42"/>
      <c r="G198" s="43"/>
      <c r="H198" s="44"/>
      <c r="I198" s="45"/>
    </row>
    <row r="199" spans="1:9" hidden="1">
      <c r="A199" s="132" t="s">
        <v>160</v>
      </c>
      <c r="B199" s="125" t="s">
        <v>161</v>
      </c>
      <c r="C199" s="19" t="s">
        <v>37</v>
      </c>
      <c r="D199" s="42"/>
      <c r="E199" s="42"/>
      <c r="F199" s="42"/>
      <c r="G199" s="43"/>
      <c r="H199" s="44"/>
      <c r="I199" s="45"/>
    </row>
    <row r="200" spans="1:9" hidden="1">
      <c r="A200" s="132"/>
      <c r="B200" s="125"/>
      <c r="C200" s="19" t="s">
        <v>14</v>
      </c>
      <c r="D200" s="42"/>
      <c r="E200" s="42"/>
      <c r="F200" s="42"/>
      <c r="G200" s="43"/>
      <c r="H200" s="44"/>
      <c r="I200" s="45"/>
    </row>
    <row r="201" spans="1:9" hidden="1">
      <c r="A201" s="132" t="s">
        <v>162</v>
      </c>
      <c r="B201" s="125" t="s">
        <v>163</v>
      </c>
      <c r="C201" s="19" t="s">
        <v>37</v>
      </c>
      <c r="D201" s="42"/>
      <c r="E201" s="42"/>
      <c r="F201" s="42"/>
      <c r="G201" s="43"/>
      <c r="H201" s="44"/>
      <c r="I201" s="45"/>
    </row>
    <row r="202" spans="1:9" hidden="1">
      <c r="A202" s="132"/>
      <c r="B202" s="125"/>
      <c r="C202" s="19" t="s">
        <v>14</v>
      </c>
      <c r="D202" s="42"/>
      <c r="E202" s="42"/>
      <c r="F202" s="42"/>
      <c r="G202" s="43"/>
      <c r="H202" s="44"/>
      <c r="I202" s="45"/>
    </row>
    <row r="203" spans="1:9" hidden="1">
      <c r="A203" s="132" t="s">
        <v>164</v>
      </c>
      <c r="B203" s="125" t="s">
        <v>165</v>
      </c>
      <c r="C203" s="19" t="s">
        <v>37</v>
      </c>
      <c r="D203" s="42"/>
      <c r="E203" s="42"/>
      <c r="F203" s="42"/>
      <c r="G203" s="43"/>
      <c r="H203" s="44"/>
      <c r="I203" s="45"/>
    </row>
    <row r="204" spans="1:9" hidden="1">
      <c r="A204" s="132"/>
      <c r="B204" s="125"/>
      <c r="C204" s="19" t="s">
        <v>14</v>
      </c>
      <c r="D204" s="42"/>
      <c r="E204" s="42"/>
      <c r="F204" s="42"/>
      <c r="G204" s="43"/>
      <c r="H204" s="44"/>
      <c r="I204" s="45"/>
    </row>
    <row r="205" spans="1:9" hidden="1">
      <c r="A205" s="132" t="s">
        <v>166</v>
      </c>
      <c r="B205" s="125" t="s">
        <v>167</v>
      </c>
      <c r="C205" s="19" t="s">
        <v>37</v>
      </c>
      <c r="D205" s="42"/>
      <c r="E205" s="42"/>
      <c r="F205" s="42"/>
      <c r="G205" s="43"/>
      <c r="H205" s="44"/>
      <c r="I205" s="45"/>
    </row>
    <row r="206" spans="1:9" hidden="1">
      <c r="A206" s="132"/>
      <c r="B206" s="125"/>
      <c r="C206" s="19" t="s">
        <v>14</v>
      </c>
      <c r="D206" s="42"/>
      <c r="E206" s="42"/>
      <c r="F206" s="42"/>
      <c r="G206" s="43"/>
      <c r="H206" s="44"/>
      <c r="I206" s="45"/>
    </row>
    <row r="207" spans="1:9" hidden="1">
      <c r="A207" s="132" t="s">
        <v>168</v>
      </c>
      <c r="B207" s="125" t="s">
        <v>169</v>
      </c>
      <c r="C207" s="19" t="s">
        <v>37</v>
      </c>
      <c r="D207" s="42"/>
      <c r="E207" s="42"/>
      <c r="F207" s="42"/>
      <c r="G207" s="43"/>
      <c r="H207" s="44"/>
      <c r="I207" s="45"/>
    </row>
    <row r="208" spans="1:9" hidden="1">
      <c r="A208" s="132"/>
      <c r="B208" s="125"/>
      <c r="C208" s="19" t="s">
        <v>14</v>
      </c>
      <c r="D208" s="42"/>
      <c r="E208" s="42"/>
      <c r="F208" s="42"/>
      <c r="G208" s="43"/>
      <c r="H208" s="44"/>
      <c r="I208" s="45"/>
    </row>
    <row r="209" spans="1:9" hidden="1">
      <c r="A209" s="132" t="s">
        <v>170</v>
      </c>
      <c r="B209" s="125" t="s">
        <v>171</v>
      </c>
      <c r="C209" s="19" t="s">
        <v>37</v>
      </c>
      <c r="D209" s="42"/>
      <c r="E209" s="42"/>
      <c r="F209" s="42"/>
      <c r="G209" s="43"/>
      <c r="H209" s="44"/>
      <c r="I209" s="45"/>
    </row>
    <row r="210" spans="1:9" ht="13.5" hidden="1" thickBot="1">
      <c r="A210" s="134"/>
      <c r="B210" s="135"/>
      <c r="C210" s="40" t="s">
        <v>14</v>
      </c>
      <c r="D210" s="46"/>
      <c r="E210" s="46"/>
      <c r="F210" s="46"/>
      <c r="G210" s="47"/>
      <c r="H210" s="48"/>
      <c r="I210" s="41"/>
    </row>
    <row r="211" spans="1:9" hidden="1">
      <c r="A211" s="2"/>
      <c r="B211" s="2"/>
      <c r="C211" s="2"/>
      <c r="D211" s="2"/>
      <c r="E211" s="2"/>
      <c r="F211" s="2"/>
      <c r="G211" s="2"/>
      <c r="H211" s="2"/>
      <c r="I211" s="2"/>
    </row>
  </sheetData>
  <mergeCells count="169">
    <mergeCell ref="A205:A206"/>
    <mergeCell ref="B205:B206"/>
    <mergeCell ref="A207:A208"/>
    <mergeCell ref="B207:B208"/>
    <mergeCell ref="A209:A210"/>
    <mergeCell ref="B209:B210"/>
    <mergeCell ref="A199:A200"/>
    <mergeCell ref="B199:B200"/>
    <mergeCell ref="A201:A202"/>
    <mergeCell ref="B201:B202"/>
    <mergeCell ref="A203:A204"/>
    <mergeCell ref="B203:B204"/>
    <mergeCell ref="A189:A190"/>
    <mergeCell ref="B189:B190"/>
    <mergeCell ref="A195:A196"/>
    <mergeCell ref="B195:B196"/>
    <mergeCell ref="A197:A198"/>
    <mergeCell ref="B197:B198"/>
    <mergeCell ref="A183:A184"/>
    <mergeCell ref="B183:B184"/>
    <mergeCell ref="A185:A186"/>
    <mergeCell ref="B185:B186"/>
    <mergeCell ref="A187:A188"/>
    <mergeCell ref="B187:B188"/>
    <mergeCell ref="A168:A169"/>
    <mergeCell ref="B168:B169"/>
    <mergeCell ref="A170:A171"/>
    <mergeCell ref="B170:B171"/>
    <mergeCell ref="A172:A173"/>
    <mergeCell ref="B172:B173"/>
    <mergeCell ref="A162:A163"/>
    <mergeCell ref="B162:B163"/>
    <mergeCell ref="A164:A165"/>
    <mergeCell ref="B164:B165"/>
    <mergeCell ref="A166:A167"/>
    <mergeCell ref="B166:B167"/>
    <mergeCell ref="A155:I155"/>
    <mergeCell ref="A156:A157"/>
    <mergeCell ref="B156:B157"/>
    <mergeCell ref="A158:A159"/>
    <mergeCell ref="B158:B159"/>
    <mergeCell ref="A160:A161"/>
    <mergeCell ref="B160:B161"/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1:A132"/>
    <mergeCell ref="B131:B132"/>
    <mergeCell ref="A137:A138"/>
    <mergeCell ref="B137:B138"/>
    <mergeCell ref="A139:A140"/>
    <mergeCell ref="B139:B140"/>
    <mergeCell ref="A125:A126"/>
    <mergeCell ref="B125:B126"/>
    <mergeCell ref="A127:A128"/>
    <mergeCell ref="B127:B128"/>
    <mergeCell ref="A129:A130"/>
    <mergeCell ref="B129:B130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7:L97"/>
    <mergeCell ref="A98:A99"/>
    <mergeCell ref="B98:B99"/>
    <mergeCell ref="A100:A101"/>
    <mergeCell ref="B100:B101"/>
    <mergeCell ref="A102:A103"/>
    <mergeCell ref="B102:B103"/>
    <mergeCell ref="A85:A86"/>
    <mergeCell ref="B85:B86"/>
    <mergeCell ref="A87:A88"/>
    <mergeCell ref="B87:B88"/>
    <mergeCell ref="A89:A90"/>
    <mergeCell ref="B89:B90"/>
    <mergeCell ref="A78:A79"/>
    <mergeCell ref="B78:B79"/>
    <mergeCell ref="A80:A81"/>
    <mergeCell ref="B80:B81"/>
    <mergeCell ref="A82:A83"/>
    <mergeCell ref="B82:B83"/>
    <mergeCell ref="A72:A73"/>
    <mergeCell ref="B72:B73"/>
    <mergeCell ref="A74:A75"/>
    <mergeCell ref="B74:B75"/>
    <mergeCell ref="A76:A77"/>
    <mergeCell ref="B76:B77"/>
    <mergeCell ref="A65:A66"/>
    <mergeCell ref="B65:B66"/>
    <mergeCell ref="A67:A68"/>
    <mergeCell ref="B67:B68"/>
    <mergeCell ref="A70:A71"/>
    <mergeCell ref="B70:B71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1:A32"/>
    <mergeCell ref="B31:B32"/>
    <mergeCell ref="A33:A34"/>
    <mergeCell ref="A35:A36"/>
    <mergeCell ref="B35:B36"/>
    <mergeCell ref="A38:A40"/>
    <mergeCell ref="B38:B40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8:A10"/>
    <mergeCell ref="A11:A12"/>
    <mergeCell ref="B11:B12"/>
    <mergeCell ref="A13:A14"/>
    <mergeCell ref="B13:B14"/>
    <mergeCell ref="A16:A17"/>
    <mergeCell ref="B16:B17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DN152"/>
  <sheetViews>
    <sheetView zoomScale="120" zoomScaleNormal="120" workbookViewId="0">
      <selection activeCell="M8" sqref="M8"/>
    </sheetView>
  </sheetViews>
  <sheetFormatPr defaultColWidth="8.85546875" defaultRowHeight="12.75"/>
  <cols>
    <col min="1" max="1" width="3.5703125" style="1" customWidth="1"/>
    <col min="2" max="2" width="52.85546875" style="1" customWidth="1"/>
    <col min="3" max="3" width="9.140625" style="1" customWidth="1"/>
    <col min="4" max="4" width="8.85546875" style="1" customWidth="1"/>
    <col min="5" max="5" width="8.42578125" style="1" customWidth="1"/>
    <col min="6" max="6" width="7.42578125" style="1" customWidth="1"/>
    <col min="7" max="7" width="11" style="1" bestFit="1" customWidth="1"/>
    <col min="8" max="8" width="9.7109375" style="1" customWidth="1"/>
    <col min="9" max="9" width="9.140625" style="1" customWidth="1"/>
    <col min="10" max="10" width="8.85546875" style="1"/>
    <col min="11" max="13" width="9.42578125" style="1" bestFit="1" customWidth="1"/>
    <col min="14" max="14" width="10.140625" style="1" customWidth="1"/>
    <col min="15" max="16384" width="8.85546875" style="1"/>
  </cols>
  <sheetData>
    <row r="2" spans="1:11" ht="17.25" customHeight="1">
      <c r="A2" s="121" t="s">
        <v>176</v>
      </c>
      <c r="B2" s="121"/>
      <c r="C2" s="121"/>
      <c r="D2" s="121"/>
      <c r="E2" s="121"/>
      <c r="F2" s="121"/>
      <c r="G2" s="121"/>
      <c r="H2" s="121"/>
      <c r="I2" s="121"/>
    </row>
    <row r="3" spans="1:11" ht="1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4" spans="1:11">
      <c r="A4" s="2"/>
      <c r="B4" s="2"/>
      <c r="C4" s="3"/>
      <c r="D4" s="3"/>
      <c r="E4" s="3"/>
      <c r="F4" s="3"/>
      <c r="G4" s="4"/>
      <c r="H4" s="4"/>
      <c r="I4" s="4"/>
    </row>
    <row r="5" spans="1:11" ht="38.25" customHeight="1">
      <c r="A5" s="122" t="s">
        <v>2</v>
      </c>
      <c r="B5" s="123" t="s">
        <v>3</v>
      </c>
      <c r="C5" s="123" t="s">
        <v>4</v>
      </c>
      <c r="D5" s="136" t="s">
        <v>5</v>
      </c>
      <c r="E5" s="136" t="s">
        <v>177</v>
      </c>
      <c r="F5" s="136" t="s">
        <v>7</v>
      </c>
      <c r="G5" s="124" t="s">
        <v>8</v>
      </c>
      <c r="H5" s="124"/>
      <c r="I5" s="124"/>
    </row>
    <row r="6" spans="1:11" ht="27" customHeight="1">
      <c r="A6" s="122"/>
      <c r="B6" s="123"/>
      <c r="C6" s="123"/>
      <c r="D6" s="137"/>
      <c r="E6" s="137"/>
      <c r="F6" s="137"/>
      <c r="G6" s="5" t="s">
        <v>9</v>
      </c>
      <c r="H6" s="6" t="s">
        <v>10</v>
      </c>
      <c r="I6" s="6" t="s">
        <v>11</v>
      </c>
    </row>
    <row r="7" spans="1:11" s="9" customFormat="1">
      <c r="A7" s="49" t="s">
        <v>12</v>
      </c>
      <c r="B7" s="31" t="s">
        <v>13</v>
      </c>
      <c r="C7" s="49" t="s">
        <v>14</v>
      </c>
      <c r="D7" s="171">
        <v>62144.312000000005</v>
      </c>
      <c r="E7" s="171">
        <f>G7</f>
        <v>23769.114000000001</v>
      </c>
      <c r="F7" s="171">
        <f>E7/D7*100</f>
        <v>38.248253516749855</v>
      </c>
      <c r="G7" s="170">
        <f>H7+I7</f>
        <v>23769.114000000001</v>
      </c>
      <c r="H7" s="170">
        <v>6573.8829999999998</v>
      </c>
      <c r="I7" s="170">
        <f>I10+I17+I28+I39+I55+K29</f>
        <v>17195.231</v>
      </c>
    </row>
    <row r="8" spans="1:11">
      <c r="A8" s="122">
        <v>1</v>
      </c>
      <c r="B8" s="31" t="s">
        <v>15</v>
      </c>
      <c r="C8" s="6" t="s">
        <v>16</v>
      </c>
      <c r="D8" s="171">
        <v>6</v>
      </c>
      <c r="E8" s="171">
        <f t="shared" ref="E8:E71" si="0">G8</f>
        <v>0</v>
      </c>
      <c r="F8" s="171">
        <f t="shared" ref="F8:F71" si="1">E8/D8*100</f>
        <v>0</v>
      </c>
      <c r="G8" s="172">
        <f t="shared" ref="G8:G73" si="2">H8+I8</f>
        <v>0</v>
      </c>
      <c r="H8" s="172">
        <f>'[1]2 кв. (нов.форма)'!H13+'[1]1 кв.'!H13</f>
        <v>0</v>
      </c>
      <c r="I8" s="172">
        <f>'[1]2 кв.'!I13+'[1]1 кв.'!I13</f>
        <v>0</v>
      </c>
      <c r="K8" s="10"/>
    </row>
    <row r="9" spans="1:11">
      <c r="A9" s="122"/>
      <c r="B9" s="31"/>
      <c r="C9" s="6" t="s">
        <v>17</v>
      </c>
      <c r="D9" s="171">
        <v>3.5429999999999997</v>
      </c>
      <c r="E9" s="171">
        <f t="shared" si="0"/>
        <v>0.38500000000000001</v>
      </c>
      <c r="F9" s="171">
        <f t="shared" si="1"/>
        <v>10.866497318656506</v>
      </c>
      <c r="G9" s="172">
        <f t="shared" si="2"/>
        <v>0.38500000000000001</v>
      </c>
      <c r="H9" s="172">
        <f>'[1]2 кв. (нов.форма)'!H14+'[1]1 кв.'!H14</f>
        <v>0.38500000000000001</v>
      </c>
      <c r="I9" s="172">
        <f>'[1]2 кв.'!I14+'[1]1 кв.'!I14</f>
        <v>0</v>
      </c>
    </row>
    <row r="10" spans="1:11">
      <c r="A10" s="122"/>
      <c r="B10" s="7" t="s">
        <v>18</v>
      </c>
      <c r="C10" s="6" t="s">
        <v>14</v>
      </c>
      <c r="D10" s="171">
        <v>2768.306</v>
      </c>
      <c r="E10" s="171">
        <f t="shared" si="0"/>
        <v>157.12900000000002</v>
      </c>
      <c r="F10" s="171">
        <f t="shared" si="1"/>
        <v>5.6759982458586595</v>
      </c>
      <c r="G10" s="172">
        <f t="shared" si="2"/>
        <v>157.12900000000002</v>
      </c>
      <c r="H10" s="172">
        <f>'[1]2 кв. (нов.форма)'!H15+'[1]1 кв.'!H15</f>
        <v>157.12900000000002</v>
      </c>
      <c r="I10" s="172">
        <f>'[1]2 кв.'!I15+'[1]1 кв.'!I15</f>
        <v>0</v>
      </c>
    </row>
    <row r="11" spans="1:11">
      <c r="A11" s="122" t="s">
        <v>19</v>
      </c>
      <c r="B11" s="125" t="s">
        <v>20</v>
      </c>
      <c r="C11" s="6" t="s">
        <v>17</v>
      </c>
      <c r="D11" s="171">
        <v>0</v>
      </c>
      <c r="E11" s="171">
        <f t="shared" si="0"/>
        <v>0</v>
      </c>
      <c r="F11" s="171"/>
      <c r="G11" s="172">
        <f t="shared" si="2"/>
        <v>0</v>
      </c>
      <c r="H11" s="172">
        <f>'[1]2 кв. (нов.форма)'!H16+'[1]1 кв.'!H16</f>
        <v>0</v>
      </c>
      <c r="I11" s="172">
        <f>'[1]2 кв.'!I16+'[1]1 кв.'!I16</f>
        <v>0</v>
      </c>
    </row>
    <row r="12" spans="1:11">
      <c r="A12" s="122"/>
      <c r="B12" s="125"/>
      <c r="C12" s="6" t="s">
        <v>14</v>
      </c>
      <c r="D12" s="171">
        <v>0</v>
      </c>
      <c r="E12" s="171">
        <f t="shared" si="0"/>
        <v>0</v>
      </c>
      <c r="F12" s="171"/>
      <c r="G12" s="172">
        <f t="shared" si="2"/>
        <v>0</v>
      </c>
      <c r="H12" s="172">
        <f>'[1]2 кв. (нов.форма)'!H17+'[1]1 кв.'!H17</f>
        <v>0</v>
      </c>
      <c r="I12" s="172">
        <f>'[1]2 кв.'!I17+'[1]1 кв.'!I17</f>
        <v>0</v>
      </c>
    </row>
    <row r="13" spans="1:11">
      <c r="A13" s="122" t="s">
        <v>21</v>
      </c>
      <c r="B13" s="125" t="s">
        <v>22</v>
      </c>
      <c r="C13" s="6" t="s">
        <v>17</v>
      </c>
      <c r="D13" s="171">
        <v>3.5429999999999997</v>
      </c>
      <c r="E13" s="171">
        <f t="shared" si="0"/>
        <v>0.38500000000000001</v>
      </c>
      <c r="F13" s="171">
        <f t="shared" si="1"/>
        <v>10.866497318656506</v>
      </c>
      <c r="G13" s="172">
        <f t="shared" si="2"/>
        <v>0.38500000000000001</v>
      </c>
      <c r="H13" s="172">
        <f>'[1]2 кв. (нов.форма)'!H18+'[1]1 кв.'!H18</f>
        <v>0.38500000000000001</v>
      </c>
      <c r="I13" s="172">
        <f>'[1]2 кв.'!I18+'[1]1 кв.'!I18</f>
        <v>0</v>
      </c>
    </row>
    <row r="14" spans="1:11">
      <c r="A14" s="122"/>
      <c r="B14" s="125"/>
      <c r="C14" s="6" t="s">
        <v>14</v>
      </c>
      <c r="D14" s="171">
        <v>2768.306</v>
      </c>
      <c r="E14" s="171">
        <f t="shared" si="0"/>
        <v>157.12900000000002</v>
      </c>
      <c r="F14" s="171">
        <f t="shared" si="1"/>
        <v>5.6759982458586595</v>
      </c>
      <c r="G14" s="172">
        <f t="shared" si="2"/>
        <v>157.12900000000002</v>
      </c>
      <c r="H14" s="172">
        <f>'[1]2 кв. (нов.форма)'!H19+'[1]1 кв.'!H19</f>
        <v>157.12900000000002</v>
      </c>
      <c r="I14" s="172">
        <f>'[1]2 кв.'!I19+'[1]1 кв.'!I19</f>
        <v>0</v>
      </c>
    </row>
    <row r="15" spans="1:11">
      <c r="A15" s="11" t="s">
        <v>23</v>
      </c>
      <c r="B15" s="7" t="s">
        <v>24</v>
      </c>
      <c r="C15" s="6" t="s">
        <v>14</v>
      </c>
      <c r="D15" s="171"/>
      <c r="E15" s="171">
        <f t="shared" si="0"/>
        <v>0</v>
      </c>
      <c r="F15" s="171"/>
      <c r="G15" s="172">
        <f t="shared" si="2"/>
        <v>0</v>
      </c>
      <c r="H15" s="172">
        <f>'[1]2 кв. (нов.форма)'!H20+'[1]1 кв.'!H20</f>
        <v>0</v>
      </c>
      <c r="I15" s="172">
        <f>'[1]2 кв.'!I20+'[1]1 кв.'!I20</f>
        <v>0</v>
      </c>
    </row>
    <row r="16" spans="1:11">
      <c r="A16" s="122" t="s">
        <v>25</v>
      </c>
      <c r="B16" s="138" t="s">
        <v>26</v>
      </c>
      <c r="C16" s="6" t="s">
        <v>16</v>
      </c>
      <c r="D16" s="171">
        <v>2</v>
      </c>
      <c r="E16" s="171">
        <f t="shared" si="0"/>
        <v>27</v>
      </c>
      <c r="F16" s="171">
        <f t="shared" si="1"/>
        <v>1350</v>
      </c>
      <c r="G16" s="170">
        <v>27</v>
      </c>
      <c r="H16" s="172">
        <v>15</v>
      </c>
      <c r="I16" s="170">
        <v>12</v>
      </c>
    </row>
    <row r="17" spans="1:12">
      <c r="A17" s="122"/>
      <c r="B17" s="138"/>
      <c r="C17" s="6" t="s">
        <v>14</v>
      </c>
      <c r="D17" s="171">
        <v>671.99500000000012</v>
      </c>
      <c r="E17" s="171">
        <f t="shared" si="0"/>
        <v>1490.5</v>
      </c>
      <c r="F17" s="171">
        <f t="shared" si="1"/>
        <v>221.80224555242222</v>
      </c>
      <c r="G17" s="170">
        <f>H17+I17</f>
        <v>1490.5</v>
      </c>
      <c r="H17" s="172">
        <f>'[1]2 кв. (нов.форма)'!H22+'[1]1 кв.'!H22</f>
        <v>1029.1869999999999</v>
      </c>
      <c r="I17" s="170">
        <v>461.3130000000001</v>
      </c>
    </row>
    <row r="18" spans="1:12">
      <c r="A18" s="122" t="s">
        <v>178</v>
      </c>
      <c r="B18" s="125" t="s">
        <v>28</v>
      </c>
      <c r="C18" s="6" t="s">
        <v>29</v>
      </c>
      <c r="D18" s="171">
        <v>80</v>
      </c>
      <c r="E18" s="171">
        <f t="shared" si="0"/>
        <v>8.99</v>
      </c>
      <c r="F18" s="171">
        <f t="shared" si="1"/>
        <v>11.237500000000001</v>
      </c>
      <c r="G18" s="170">
        <f t="shared" ref="G18:G26" si="3">H18+I18</f>
        <v>8.99</v>
      </c>
      <c r="H18" s="172">
        <f>'[1]2 кв. (нов.форма)'!H23+'[1]1 кв.'!H23</f>
        <v>8.99</v>
      </c>
      <c r="I18" s="172">
        <v>0</v>
      </c>
    </row>
    <row r="19" spans="1:12">
      <c r="A19" s="122"/>
      <c r="B19" s="125"/>
      <c r="C19" s="6" t="s">
        <v>14</v>
      </c>
      <c r="D19" s="171">
        <v>379.30700000000002</v>
      </c>
      <c r="E19" s="171">
        <f t="shared" si="0"/>
        <v>252.64500000000001</v>
      </c>
      <c r="F19" s="171">
        <f t="shared" si="1"/>
        <v>66.606996443514092</v>
      </c>
      <c r="G19" s="170">
        <f t="shared" si="3"/>
        <v>252.64500000000001</v>
      </c>
      <c r="H19" s="172">
        <f>'[1]2 кв. (нов.форма)'!H24+'[1]1 кв.'!H24</f>
        <v>252.64500000000001</v>
      </c>
      <c r="I19" s="172">
        <v>0</v>
      </c>
    </row>
    <row r="20" spans="1:12">
      <c r="A20" s="122" t="s">
        <v>179</v>
      </c>
      <c r="B20" s="126" t="s">
        <v>31</v>
      </c>
      <c r="C20" s="6" t="s">
        <v>32</v>
      </c>
      <c r="D20" s="171">
        <v>538</v>
      </c>
      <c r="E20" s="171">
        <f t="shared" si="0"/>
        <v>1052</v>
      </c>
      <c r="F20" s="171">
        <f t="shared" si="1"/>
        <v>195.53903345724908</v>
      </c>
      <c r="G20" s="170">
        <f t="shared" si="3"/>
        <v>1052</v>
      </c>
      <c r="H20" s="172">
        <f>'[1]2 кв. (нов.форма)'!H25+'[1]1 кв.'!H25</f>
        <v>1052</v>
      </c>
      <c r="I20" s="172">
        <v>0</v>
      </c>
    </row>
    <row r="21" spans="1:12" ht="20.25" customHeight="1">
      <c r="A21" s="122"/>
      <c r="B21" s="126"/>
      <c r="C21" s="6" t="s">
        <v>14</v>
      </c>
      <c r="D21" s="171">
        <v>266.31600000000003</v>
      </c>
      <c r="E21" s="171">
        <f t="shared" si="0"/>
        <v>466.74799999999999</v>
      </c>
      <c r="F21" s="171">
        <f t="shared" si="1"/>
        <v>175.26096817314766</v>
      </c>
      <c r="G21" s="170">
        <f t="shared" si="3"/>
        <v>466.74799999999999</v>
      </c>
      <c r="H21" s="172">
        <f>'[1]2 кв. (нов.форма)'!H26+'[1]1 кв.'!H26</f>
        <v>466.74799999999999</v>
      </c>
      <c r="I21" s="172">
        <v>0</v>
      </c>
    </row>
    <row r="22" spans="1:12">
      <c r="A22" s="122" t="s">
        <v>180</v>
      </c>
      <c r="B22" s="126" t="s">
        <v>34</v>
      </c>
      <c r="C22" s="6" t="s">
        <v>32</v>
      </c>
      <c r="D22" s="171">
        <v>0</v>
      </c>
      <c r="E22" s="171">
        <f t="shared" si="0"/>
        <v>0</v>
      </c>
      <c r="F22" s="171"/>
      <c r="G22" s="170">
        <f t="shared" si="3"/>
        <v>0</v>
      </c>
      <c r="H22" s="172">
        <f>'[1]2 кв. (нов.форма)'!H27+'[1]1 кв.'!H27</f>
        <v>0</v>
      </c>
      <c r="I22" s="172">
        <v>0</v>
      </c>
    </row>
    <row r="23" spans="1:12">
      <c r="A23" s="122"/>
      <c r="B23" s="126"/>
      <c r="C23" s="6" t="s">
        <v>14</v>
      </c>
      <c r="D23" s="171">
        <v>0</v>
      </c>
      <c r="E23" s="171">
        <f t="shared" si="0"/>
        <v>0</v>
      </c>
      <c r="F23" s="171"/>
      <c r="G23" s="170">
        <f t="shared" si="3"/>
        <v>0</v>
      </c>
      <c r="H23" s="172">
        <f>'[1]2 кв. (нов.форма)'!H28+'[1]1 кв.'!H28</f>
        <v>0</v>
      </c>
      <c r="I23" s="172">
        <v>0</v>
      </c>
    </row>
    <row r="24" spans="1:12">
      <c r="A24" s="122" t="s">
        <v>181</v>
      </c>
      <c r="B24" s="125" t="s">
        <v>36</v>
      </c>
      <c r="C24" s="6" t="s">
        <v>37</v>
      </c>
      <c r="D24" s="171">
        <v>4</v>
      </c>
      <c r="E24" s="171">
        <f t="shared" si="0"/>
        <v>0</v>
      </c>
      <c r="F24" s="171">
        <f t="shared" si="1"/>
        <v>0</v>
      </c>
      <c r="G24" s="170">
        <f t="shared" si="3"/>
        <v>0</v>
      </c>
      <c r="H24" s="172">
        <f>'[1]2 кв. (нов.форма)'!H29+'[1]1 кв.'!H29</f>
        <v>0</v>
      </c>
      <c r="I24" s="172">
        <v>0</v>
      </c>
    </row>
    <row r="25" spans="1:12">
      <c r="A25" s="122"/>
      <c r="B25" s="125"/>
      <c r="C25" s="6" t="s">
        <v>14</v>
      </c>
      <c r="D25" s="171">
        <v>26.372</v>
      </c>
      <c r="E25" s="171">
        <f t="shared" si="0"/>
        <v>0</v>
      </c>
      <c r="F25" s="171">
        <f t="shared" si="1"/>
        <v>0</v>
      </c>
      <c r="G25" s="170">
        <f t="shared" si="3"/>
        <v>0</v>
      </c>
      <c r="H25" s="172">
        <f>'[1]2 кв. (нов.форма)'!H30+'[1]1 кв.'!H30</f>
        <v>0</v>
      </c>
      <c r="I25" s="172">
        <v>0</v>
      </c>
    </row>
    <row r="26" spans="1:12">
      <c r="A26" s="11" t="s">
        <v>182</v>
      </c>
      <c r="B26" s="7" t="s">
        <v>39</v>
      </c>
      <c r="C26" s="6" t="s">
        <v>14</v>
      </c>
      <c r="D26" s="171">
        <v>0</v>
      </c>
      <c r="E26" s="171">
        <f t="shared" si="0"/>
        <v>771.10800000000017</v>
      </c>
      <c r="F26" s="171"/>
      <c r="G26" s="170">
        <f t="shared" si="3"/>
        <v>771.10800000000017</v>
      </c>
      <c r="H26" s="172">
        <f>'[1]2 кв. (нов.форма)'!H31+'[1]1 кв.'!H31</f>
        <v>309.79500000000007</v>
      </c>
      <c r="I26" s="172">
        <v>461.3130000000001</v>
      </c>
    </row>
    <row r="27" spans="1:12" ht="12.75" customHeight="1">
      <c r="A27" s="141" t="s">
        <v>40</v>
      </c>
      <c r="B27" s="142" t="s">
        <v>41</v>
      </c>
      <c r="C27" s="50" t="s">
        <v>16</v>
      </c>
      <c r="D27" s="175">
        <v>49</v>
      </c>
      <c r="E27" s="171">
        <f t="shared" si="0"/>
        <v>51</v>
      </c>
      <c r="F27" s="176">
        <f>E27/D27*100</f>
        <v>104.08163265306123</v>
      </c>
      <c r="G27" s="177">
        <f>H27+I27</f>
        <v>51</v>
      </c>
      <c r="H27" s="177">
        <v>43</v>
      </c>
      <c r="I27" s="177">
        <v>8</v>
      </c>
    </row>
    <row r="28" spans="1:12" ht="12.75" customHeight="1">
      <c r="A28" s="122"/>
      <c r="B28" s="143"/>
      <c r="C28" s="6" t="s">
        <v>14</v>
      </c>
      <c r="D28" s="178">
        <f>D30+D32+D34</f>
        <v>8927.9680000000008</v>
      </c>
      <c r="E28" s="171">
        <f t="shared" si="0"/>
        <v>3175.99</v>
      </c>
      <c r="F28" s="171">
        <f t="shared" si="1"/>
        <v>35.573492198896766</v>
      </c>
      <c r="G28" s="177">
        <f>H28+I28</f>
        <v>3175.99</v>
      </c>
      <c r="H28" s="170">
        <v>1673.8469999999998</v>
      </c>
      <c r="I28" s="170">
        <f>I30+I32</f>
        <v>1502.143</v>
      </c>
    </row>
    <row r="29" spans="1:12">
      <c r="A29" s="122" t="s">
        <v>42</v>
      </c>
      <c r="B29" s="125" t="s">
        <v>43</v>
      </c>
      <c r="C29" s="6" t="s">
        <v>17</v>
      </c>
      <c r="D29" s="178">
        <v>4.84</v>
      </c>
      <c r="E29" s="171">
        <f t="shared" si="0"/>
        <v>3.9870000000000001</v>
      </c>
      <c r="F29" s="171">
        <f t="shared" si="1"/>
        <v>82.376033057851245</v>
      </c>
      <c r="G29" s="177">
        <f t="shared" ref="G29:G36" si="4">H29+I29</f>
        <v>3.9870000000000001</v>
      </c>
      <c r="H29" s="172">
        <v>2.524</v>
      </c>
      <c r="I29" s="172">
        <v>1.4629999999999999</v>
      </c>
      <c r="L29" s="12"/>
    </row>
    <row r="30" spans="1:12">
      <c r="A30" s="122"/>
      <c r="B30" s="125"/>
      <c r="C30" s="6" t="s">
        <v>14</v>
      </c>
      <c r="D30" s="178">
        <v>4087.1550000000007</v>
      </c>
      <c r="E30" s="171">
        <f t="shared" si="0"/>
        <v>2656.4050000000002</v>
      </c>
      <c r="F30" s="171">
        <f t="shared" si="1"/>
        <v>64.993987260086783</v>
      </c>
      <c r="G30" s="177">
        <f t="shared" si="4"/>
        <v>2656.4050000000002</v>
      </c>
      <c r="H30" s="172">
        <v>1528.9</v>
      </c>
      <c r="I30" s="172">
        <v>1127.5050000000001</v>
      </c>
    </row>
    <row r="31" spans="1:12">
      <c r="A31" s="122" t="s">
        <v>44</v>
      </c>
      <c r="B31" s="126" t="s">
        <v>45</v>
      </c>
      <c r="C31" s="6" t="s">
        <v>17</v>
      </c>
      <c r="D31" s="178">
        <v>0.90600000000000003</v>
      </c>
      <c r="E31" s="171">
        <f t="shared" si="0"/>
        <v>0.21100000000000002</v>
      </c>
      <c r="F31" s="171">
        <f t="shared" si="1"/>
        <v>23.289183222958059</v>
      </c>
      <c r="G31" s="177">
        <f t="shared" si="4"/>
        <v>0.21100000000000002</v>
      </c>
      <c r="H31" s="172">
        <v>0.10600000000000002</v>
      </c>
      <c r="I31" s="172">
        <v>0.10500000000000001</v>
      </c>
    </row>
    <row r="32" spans="1:12">
      <c r="A32" s="122"/>
      <c r="B32" s="126"/>
      <c r="C32" s="6" t="s">
        <v>14</v>
      </c>
      <c r="D32" s="178">
        <v>4075.502</v>
      </c>
      <c r="E32" s="171">
        <f t="shared" si="0"/>
        <v>519.58500000000004</v>
      </c>
      <c r="F32" s="171">
        <f t="shared" si="1"/>
        <v>12.748981597849788</v>
      </c>
      <c r="G32" s="177">
        <f t="shared" si="4"/>
        <v>519.58500000000004</v>
      </c>
      <c r="H32" s="172">
        <v>144.947</v>
      </c>
      <c r="I32" s="172">
        <v>374.63800000000003</v>
      </c>
    </row>
    <row r="33" spans="1:13">
      <c r="A33" s="122" t="s">
        <v>46</v>
      </c>
      <c r="B33" s="23" t="s">
        <v>47</v>
      </c>
      <c r="C33" s="6" t="s">
        <v>48</v>
      </c>
      <c r="D33" s="178">
        <v>1.45</v>
      </c>
      <c r="E33" s="171">
        <f t="shared" si="0"/>
        <v>0</v>
      </c>
      <c r="F33" s="171">
        <f t="shared" si="1"/>
        <v>0</v>
      </c>
      <c r="G33" s="177">
        <f t="shared" si="4"/>
        <v>0</v>
      </c>
      <c r="H33" s="172">
        <v>0</v>
      </c>
      <c r="I33" s="172">
        <v>0</v>
      </c>
    </row>
    <row r="34" spans="1:13">
      <c r="A34" s="122"/>
      <c r="B34" s="51"/>
      <c r="C34" s="6" t="s">
        <v>14</v>
      </c>
      <c r="D34" s="178">
        <v>765.31100000000004</v>
      </c>
      <c r="E34" s="171">
        <f t="shared" si="0"/>
        <v>0</v>
      </c>
      <c r="F34" s="171"/>
      <c r="G34" s="177">
        <f t="shared" si="4"/>
        <v>0</v>
      </c>
      <c r="H34" s="172">
        <v>0</v>
      </c>
      <c r="I34" s="172">
        <v>0</v>
      </c>
    </row>
    <row r="35" spans="1:13">
      <c r="A35" s="122" t="s">
        <v>49</v>
      </c>
      <c r="B35" s="139" t="s">
        <v>50</v>
      </c>
      <c r="C35" s="6" t="s">
        <v>37</v>
      </c>
      <c r="D35" s="171">
        <v>0</v>
      </c>
      <c r="E35" s="171">
        <f t="shared" si="0"/>
        <v>0</v>
      </c>
      <c r="F35" s="171"/>
      <c r="G35" s="177">
        <f t="shared" si="4"/>
        <v>0</v>
      </c>
      <c r="H35" s="172">
        <v>0</v>
      </c>
      <c r="I35" s="172">
        <v>0</v>
      </c>
    </row>
    <row r="36" spans="1:13">
      <c r="A36" s="122"/>
      <c r="B36" s="140"/>
      <c r="C36" s="6" t="s">
        <v>14</v>
      </c>
      <c r="D36" s="171">
        <v>0</v>
      </c>
      <c r="E36" s="171">
        <f t="shared" si="0"/>
        <v>0</v>
      </c>
      <c r="F36" s="171"/>
      <c r="G36" s="177">
        <f t="shared" si="4"/>
        <v>0</v>
      </c>
      <c r="H36" s="172">
        <v>0</v>
      </c>
      <c r="I36" s="172">
        <v>0</v>
      </c>
    </row>
    <row r="37" spans="1:13">
      <c r="A37" s="122" t="s">
        <v>51</v>
      </c>
      <c r="B37" s="138" t="s">
        <v>52</v>
      </c>
      <c r="C37" s="6" t="s">
        <v>17</v>
      </c>
      <c r="D37" s="171">
        <v>45.050999999999974</v>
      </c>
      <c r="E37" s="171">
        <f t="shared" si="0"/>
        <v>18.591999999999995</v>
      </c>
      <c r="F37" s="171">
        <f t="shared" si="1"/>
        <v>41.268784266719955</v>
      </c>
      <c r="G37" s="170">
        <f>H37+I37</f>
        <v>18.591999999999995</v>
      </c>
      <c r="H37" s="170">
        <v>0</v>
      </c>
      <c r="I37" s="170">
        <v>18.591999999999995</v>
      </c>
      <c r="M37" s="12"/>
    </row>
    <row r="38" spans="1:13">
      <c r="A38" s="122"/>
      <c r="B38" s="138"/>
      <c r="C38" s="6" t="s">
        <v>53</v>
      </c>
      <c r="D38" s="171">
        <v>82</v>
      </c>
      <c r="E38" s="171">
        <f t="shared" si="0"/>
        <v>38</v>
      </c>
      <c r="F38" s="171">
        <f t="shared" si="1"/>
        <v>46.341463414634148</v>
      </c>
      <c r="G38" s="170">
        <f t="shared" si="2"/>
        <v>38</v>
      </c>
      <c r="H38" s="170">
        <v>0</v>
      </c>
      <c r="I38" s="170">
        <v>38</v>
      </c>
    </row>
    <row r="39" spans="1:13">
      <c r="A39" s="122"/>
      <c r="B39" s="138"/>
      <c r="C39" s="6" t="s">
        <v>14</v>
      </c>
      <c r="D39" s="171">
        <v>19277.720000000005</v>
      </c>
      <c r="E39" s="171">
        <f t="shared" si="0"/>
        <v>8194.4110000000001</v>
      </c>
      <c r="F39" s="171">
        <f t="shared" si="1"/>
        <v>42.50715852289585</v>
      </c>
      <c r="G39" s="170">
        <f t="shared" si="2"/>
        <v>8194.4110000000001</v>
      </c>
      <c r="H39" s="170">
        <v>0</v>
      </c>
      <c r="I39" s="170">
        <v>8194.4110000000001</v>
      </c>
    </row>
    <row r="40" spans="1:13">
      <c r="A40" s="122" t="s">
        <v>54</v>
      </c>
      <c r="B40" s="126" t="s">
        <v>55</v>
      </c>
      <c r="C40" s="6" t="s">
        <v>17</v>
      </c>
      <c r="D40" s="171">
        <v>0.13</v>
      </c>
      <c r="E40" s="171">
        <f t="shared" si="0"/>
        <v>0.14500000000000002</v>
      </c>
      <c r="F40" s="171">
        <f t="shared" si="1"/>
        <v>111.53846153846155</v>
      </c>
      <c r="G40" s="172">
        <f t="shared" si="2"/>
        <v>0.14500000000000002</v>
      </c>
      <c r="H40" s="172">
        <v>0.14500000000000002</v>
      </c>
      <c r="I40" s="172">
        <f>'[1]2 кв.'!I39+'[1]1 кв.'!I39</f>
        <v>0</v>
      </c>
      <c r="M40" s="12"/>
    </row>
    <row r="41" spans="1:13">
      <c r="A41" s="122"/>
      <c r="B41" s="126"/>
      <c r="C41" s="6" t="s">
        <v>14</v>
      </c>
      <c r="D41" s="171">
        <v>49.972000000000001</v>
      </c>
      <c r="E41" s="171">
        <f t="shared" si="0"/>
        <v>44.327999999999996</v>
      </c>
      <c r="F41" s="171">
        <f t="shared" si="1"/>
        <v>88.705675178099725</v>
      </c>
      <c r="G41" s="172">
        <f t="shared" si="2"/>
        <v>44.327999999999996</v>
      </c>
      <c r="H41" s="172">
        <v>44.327999999999996</v>
      </c>
      <c r="I41" s="172">
        <f>'[1]2 кв.'!I40+'[1]1 кв.'!I40</f>
        <v>0</v>
      </c>
    </row>
    <row r="42" spans="1:13">
      <c r="A42" s="122" t="s">
        <v>56</v>
      </c>
      <c r="B42" s="126" t="s">
        <v>57</v>
      </c>
      <c r="C42" s="6" t="s">
        <v>17</v>
      </c>
      <c r="D42" s="171">
        <v>1.4279999999999999</v>
      </c>
      <c r="E42" s="171">
        <f t="shared" si="0"/>
        <v>0.75730000000000008</v>
      </c>
      <c r="F42" s="171">
        <f t="shared" si="1"/>
        <v>53.032212885154074</v>
      </c>
      <c r="G42" s="172">
        <f t="shared" si="2"/>
        <v>0.75730000000000008</v>
      </c>
      <c r="H42" s="172">
        <v>0.75730000000000008</v>
      </c>
      <c r="I42" s="172">
        <f>'[1]2 кв.'!I41+'[1]1 кв.'!I41</f>
        <v>0</v>
      </c>
      <c r="M42" s="12"/>
    </row>
    <row r="43" spans="1:13" ht="18.75" customHeight="1">
      <c r="A43" s="122"/>
      <c r="B43" s="126"/>
      <c r="C43" s="6" t="s">
        <v>14</v>
      </c>
      <c r="D43" s="171">
        <v>1465.134</v>
      </c>
      <c r="E43" s="171">
        <f t="shared" si="0"/>
        <v>495.49799999999993</v>
      </c>
      <c r="F43" s="171">
        <f t="shared" si="1"/>
        <v>33.819295709470936</v>
      </c>
      <c r="G43" s="172">
        <f t="shared" si="2"/>
        <v>495.49799999999993</v>
      </c>
      <c r="H43" s="172">
        <v>495.49799999999993</v>
      </c>
      <c r="I43" s="172">
        <f>'[1]2 кв.'!I42+'[1]1 кв.'!I42</f>
        <v>0</v>
      </c>
    </row>
    <row r="44" spans="1:13">
      <c r="A44" s="122" t="s">
        <v>58</v>
      </c>
      <c r="B44" s="125" t="s">
        <v>59</v>
      </c>
      <c r="C44" s="6" t="s">
        <v>37</v>
      </c>
      <c r="D44" s="171">
        <v>228</v>
      </c>
      <c r="E44" s="171">
        <f t="shared" si="0"/>
        <v>786</v>
      </c>
      <c r="F44" s="171">
        <f t="shared" si="1"/>
        <v>344.73684210526312</v>
      </c>
      <c r="G44" s="172">
        <f t="shared" si="2"/>
        <v>786</v>
      </c>
      <c r="H44" s="172">
        <v>786</v>
      </c>
      <c r="I44" s="172">
        <f>'[1]2 кв.'!I43+'[1]1 кв.'!I43</f>
        <v>0</v>
      </c>
    </row>
    <row r="45" spans="1:13">
      <c r="A45" s="122"/>
      <c r="B45" s="125"/>
      <c r="C45" s="6" t="s">
        <v>14</v>
      </c>
      <c r="D45" s="171">
        <v>103.777</v>
      </c>
      <c r="E45" s="171">
        <f t="shared" si="0"/>
        <v>943.38800000000015</v>
      </c>
      <c r="F45" s="171">
        <f t="shared" si="1"/>
        <v>909.0530657082013</v>
      </c>
      <c r="G45" s="172">
        <f t="shared" si="2"/>
        <v>943.38800000000015</v>
      </c>
      <c r="H45" s="172">
        <v>943.38800000000015</v>
      </c>
      <c r="I45" s="172">
        <f>'[1]2 кв.'!I44+'[1]1 кв.'!I44</f>
        <v>0</v>
      </c>
    </row>
    <row r="46" spans="1:13">
      <c r="A46" s="122" t="s">
        <v>60</v>
      </c>
      <c r="B46" s="125" t="s">
        <v>61</v>
      </c>
      <c r="C46" s="6" t="s">
        <v>37</v>
      </c>
      <c r="D46" s="171">
        <v>0</v>
      </c>
      <c r="E46" s="171">
        <f t="shared" si="0"/>
        <v>0</v>
      </c>
      <c r="F46" s="171"/>
      <c r="G46" s="172">
        <f t="shared" si="2"/>
        <v>0</v>
      </c>
      <c r="H46" s="172">
        <v>0</v>
      </c>
      <c r="I46" s="172">
        <f>'[1]2 кв.'!I45+'[1]1 кв.'!I45</f>
        <v>0</v>
      </c>
    </row>
    <row r="47" spans="1:13">
      <c r="A47" s="122"/>
      <c r="B47" s="125"/>
      <c r="C47" s="6" t="s">
        <v>14</v>
      </c>
      <c r="D47" s="171">
        <v>0</v>
      </c>
      <c r="E47" s="171">
        <f t="shared" si="0"/>
        <v>0</v>
      </c>
      <c r="F47" s="171"/>
      <c r="G47" s="172">
        <f t="shared" si="2"/>
        <v>0</v>
      </c>
      <c r="H47" s="172">
        <v>0</v>
      </c>
      <c r="I47" s="172">
        <f>'[1]2 кв.'!I46+'[1]1 кв.'!I46</f>
        <v>0</v>
      </c>
    </row>
    <row r="48" spans="1:13">
      <c r="A48" s="122" t="s">
        <v>62</v>
      </c>
      <c r="B48" s="125" t="s">
        <v>63</v>
      </c>
      <c r="C48" s="6" t="s">
        <v>48</v>
      </c>
      <c r="D48" s="171">
        <v>0.48899999999999999</v>
      </c>
      <c r="E48" s="171">
        <f t="shared" si="0"/>
        <v>0</v>
      </c>
      <c r="F48" s="171">
        <f t="shared" si="1"/>
        <v>0</v>
      </c>
      <c r="G48" s="172">
        <f t="shared" si="2"/>
        <v>0</v>
      </c>
      <c r="H48" s="172">
        <v>0</v>
      </c>
      <c r="I48" s="172">
        <f>'[1]2 кв.'!I47+'[1]1 кв.'!I47</f>
        <v>0</v>
      </c>
    </row>
    <row r="49" spans="1:9">
      <c r="A49" s="122"/>
      <c r="B49" s="125"/>
      <c r="C49" s="6" t="s">
        <v>14</v>
      </c>
      <c r="D49" s="171">
        <v>1271.4000000000001</v>
      </c>
      <c r="E49" s="171">
        <f t="shared" si="0"/>
        <v>0</v>
      </c>
      <c r="F49" s="171">
        <f t="shared" si="1"/>
        <v>0</v>
      </c>
      <c r="G49" s="172">
        <f t="shared" si="2"/>
        <v>0</v>
      </c>
      <c r="H49" s="172">
        <v>0</v>
      </c>
      <c r="I49" s="172">
        <f>'[1]2 кв.'!I48+'[1]1 кв.'!I48</f>
        <v>0</v>
      </c>
    </row>
    <row r="50" spans="1:9">
      <c r="A50" s="122" t="s">
        <v>64</v>
      </c>
      <c r="B50" s="126" t="s">
        <v>65</v>
      </c>
      <c r="C50" s="6" t="s">
        <v>37</v>
      </c>
      <c r="D50" s="171">
        <v>707</v>
      </c>
      <c r="E50" s="171">
        <f t="shared" si="0"/>
        <v>929</v>
      </c>
      <c r="F50" s="171">
        <f t="shared" si="1"/>
        <v>131.40028288543141</v>
      </c>
      <c r="G50" s="172">
        <f t="shared" si="2"/>
        <v>929</v>
      </c>
      <c r="H50" s="172">
        <v>929</v>
      </c>
      <c r="I50" s="172">
        <f>'[1]2 кв.'!I49+'[1]1 кв.'!I49</f>
        <v>0</v>
      </c>
    </row>
    <row r="51" spans="1:9">
      <c r="A51" s="122"/>
      <c r="B51" s="126"/>
      <c r="C51" s="6" t="s">
        <v>14</v>
      </c>
      <c r="D51" s="171">
        <v>1074.0070000000001</v>
      </c>
      <c r="E51" s="171">
        <f t="shared" si="0"/>
        <v>843.68499999999972</v>
      </c>
      <c r="F51" s="171">
        <f t="shared" si="1"/>
        <v>78.554888375960275</v>
      </c>
      <c r="G51" s="172">
        <f t="shared" si="2"/>
        <v>843.68499999999972</v>
      </c>
      <c r="H51" s="172">
        <v>843.68499999999972</v>
      </c>
      <c r="I51" s="172">
        <f>'[1]2 кв.'!I50+'[1]1 кв.'!I50</f>
        <v>0</v>
      </c>
    </row>
    <row r="52" spans="1:9">
      <c r="A52" s="122" t="s">
        <v>66</v>
      </c>
      <c r="B52" s="126" t="s">
        <v>67</v>
      </c>
      <c r="C52" s="6" t="s">
        <v>37</v>
      </c>
      <c r="D52" s="171">
        <v>32</v>
      </c>
      <c r="E52" s="171">
        <f t="shared" si="0"/>
        <v>20</v>
      </c>
      <c r="F52" s="171">
        <f t="shared" si="1"/>
        <v>62.5</v>
      </c>
      <c r="G52" s="172">
        <f t="shared" si="2"/>
        <v>20</v>
      </c>
      <c r="H52" s="172">
        <v>20</v>
      </c>
      <c r="I52" s="172">
        <f>'[1]2 кв.'!I51+'[1]1 кв.'!I51</f>
        <v>0</v>
      </c>
    </row>
    <row r="53" spans="1:9">
      <c r="A53" s="122"/>
      <c r="B53" s="126"/>
      <c r="C53" s="6" t="s">
        <v>14</v>
      </c>
      <c r="D53" s="171">
        <v>858.28800000000001</v>
      </c>
      <c r="E53" s="171">
        <f t="shared" si="0"/>
        <v>656.94999999999993</v>
      </c>
      <c r="F53" s="171">
        <f t="shared" si="1"/>
        <v>76.541906679343057</v>
      </c>
      <c r="G53" s="172">
        <f t="shared" si="2"/>
        <v>656.94999999999993</v>
      </c>
      <c r="H53" s="172">
        <v>656.94999999999993</v>
      </c>
      <c r="I53" s="172">
        <f>'[1]2 кв.'!I52+'[1]1 кв.'!I52</f>
        <v>0</v>
      </c>
    </row>
    <row r="54" spans="1:9">
      <c r="A54" s="122" t="s">
        <v>68</v>
      </c>
      <c r="B54" s="126" t="s">
        <v>69</v>
      </c>
      <c r="C54" s="6" t="s">
        <v>37</v>
      </c>
      <c r="D54" s="171">
        <v>1067</v>
      </c>
      <c r="E54" s="171">
        <f t="shared" si="0"/>
        <v>791</v>
      </c>
      <c r="F54" s="171">
        <f t="shared" si="1"/>
        <v>74.13308341143393</v>
      </c>
      <c r="G54" s="172">
        <f t="shared" si="2"/>
        <v>791</v>
      </c>
      <c r="H54" s="172">
        <v>514</v>
      </c>
      <c r="I54" s="172">
        <f>'[1]2 кв.'!I53+'[1]1 кв.'!I53</f>
        <v>277</v>
      </c>
    </row>
    <row r="55" spans="1:9">
      <c r="A55" s="122"/>
      <c r="B55" s="126"/>
      <c r="C55" s="6" t="s">
        <v>14</v>
      </c>
      <c r="D55" s="171">
        <v>23087.99</v>
      </c>
      <c r="E55" s="171">
        <f t="shared" si="0"/>
        <v>7767.2340000000004</v>
      </c>
      <c r="F55" s="171">
        <f t="shared" si="1"/>
        <v>33.641880475519962</v>
      </c>
      <c r="G55" s="172">
        <f t="shared" si="2"/>
        <v>7767.2340000000004</v>
      </c>
      <c r="H55" s="172">
        <v>729.87</v>
      </c>
      <c r="I55" s="172">
        <f>'[1]2 кв.'!I54+'[1]1 кв.'!I54</f>
        <v>7037.3640000000005</v>
      </c>
    </row>
    <row r="56" spans="1:9">
      <c r="A56" s="122" t="s">
        <v>70</v>
      </c>
      <c r="B56" s="126" t="s">
        <v>71</v>
      </c>
      <c r="C56" s="6" t="s">
        <v>37</v>
      </c>
      <c r="D56" s="171">
        <v>3</v>
      </c>
      <c r="E56" s="171">
        <f t="shared" si="0"/>
        <v>0</v>
      </c>
      <c r="F56" s="171">
        <f t="shared" si="1"/>
        <v>0</v>
      </c>
      <c r="G56" s="172">
        <f t="shared" si="2"/>
        <v>0</v>
      </c>
      <c r="H56" s="172">
        <f>'[1]2 кв.'!H57+'[1]1 кв.'!H57</f>
        <v>0</v>
      </c>
      <c r="I56" s="172">
        <f>'[1]2 кв.'!I57+'[1]1 кв.'!I57</f>
        <v>0</v>
      </c>
    </row>
    <row r="57" spans="1:9">
      <c r="A57" s="122"/>
      <c r="B57" s="126"/>
      <c r="C57" s="6" t="s">
        <v>14</v>
      </c>
      <c r="D57" s="171">
        <v>461.18399999999997</v>
      </c>
      <c r="E57" s="171">
        <f t="shared" si="0"/>
        <v>0</v>
      </c>
      <c r="F57" s="171">
        <f t="shared" si="1"/>
        <v>0</v>
      </c>
      <c r="G57" s="172">
        <f t="shared" si="2"/>
        <v>0</v>
      </c>
      <c r="H57" s="172">
        <f>'[1]2 кв.'!H58+'[1]1 кв.'!H58</f>
        <v>0</v>
      </c>
      <c r="I57" s="172">
        <f>'[1]2 кв.'!I58+'[1]1 кв.'!I58</f>
        <v>0</v>
      </c>
    </row>
    <row r="58" spans="1:9">
      <c r="A58" s="122" t="s">
        <v>72</v>
      </c>
      <c r="B58" s="125" t="s">
        <v>73</v>
      </c>
      <c r="C58" s="6" t="s">
        <v>37</v>
      </c>
      <c r="D58" s="171">
        <v>0</v>
      </c>
      <c r="E58" s="171">
        <f t="shared" si="0"/>
        <v>0</v>
      </c>
      <c r="F58" s="171"/>
      <c r="G58" s="172">
        <f t="shared" si="2"/>
        <v>0</v>
      </c>
      <c r="H58" s="172">
        <f>'[1]2 кв.'!H59+'[1]1 кв.'!H59</f>
        <v>0</v>
      </c>
      <c r="I58" s="172">
        <f>'[1]2 кв.'!I59+'[1]1 кв.'!I59</f>
        <v>0</v>
      </c>
    </row>
    <row r="59" spans="1:9">
      <c r="A59" s="122"/>
      <c r="B59" s="125"/>
      <c r="C59" s="6" t="s">
        <v>14</v>
      </c>
      <c r="D59" s="171">
        <v>0</v>
      </c>
      <c r="E59" s="171">
        <f t="shared" si="0"/>
        <v>0</v>
      </c>
      <c r="F59" s="171"/>
      <c r="G59" s="172">
        <f t="shared" si="2"/>
        <v>0</v>
      </c>
      <c r="H59" s="172">
        <f>'[1]2 кв.'!H60+'[1]1 кв.'!H60</f>
        <v>0</v>
      </c>
      <c r="I59" s="172">
        <f>'[1]2 кв.'!I60+'[1]1 кв.'!I60</f>
        <v>0</v>
      </c>
    </row>
    <row r="60" spans="1:9">
      <c r="A60" s="122" t="s">
        <v>74</v>
      </c>
      <c r="B60" s="126" t="s">
        <v>75</v>
      </c>
      <c r="C60" s="6" t="s">
        <v>76</v>
      </c>
      <c r="D60" s="171">
        <v>0</v>
      </c>
      <c r="E60" s="171">
        <f t="shared" si="0"/>
        <v>0</v>
      </c>
      <c r="F60" s="171"/>
      <c r="G60" s="172">
        <f t="shared" si="2"/>
        <v>0</v>
      </c>
      <c r="H60" s="172">
        <f>'[1]2 кв.'!H61+'[1]1 кв.'!H61</f>
        <v>0</v>
      </c>
      <c r="I60" s="172">
        <f>'[1]2 кв.'!I61+'[1]1 кв.'!I61</f>
        <v>0</v>
      </c>
    </row>
    <row r="61" spans="1:9" ht="16.5" customHeight="1">
      <c r="A61" s="122"/>
      <c r="B61" s="126"/>
      <c r="C61" s="6" t="s">
        <v>14</v>
      </c>
      <c r="D61" s="171">
        <v>0</v>
      </c>
      <c r="E61" s="171">
        <f t="shared" si="0"/>
        <v>0</v>
      </c>
      <c r="F61" s="171"/>
      <c r="G61" s="172">
        <f t="shared" si="2"/>
        <v>0</v>
      </c>
      <c r="H61" s="172">
        <f>'[1]2 кв.'!H62+'[1]1 кв.'!H62</f>
        <v>0</v>
      </c>
      <c r="I61" s="172">
        <f>'[1]2 кв.'!I62+'[1]1 кв.'!I62</f>
        <v>0</v>
      </c>
    </row>
    <row r="62" spans="1:9">
      <c r="A62" s="122" t="s">
        <v>77</v>
      </c>
      <c r="B62" s="126" t="s">
        <v>78</v>
      </c>
      <c r="C62" s="6" t="s">
        <v>37</v>
      </c>
      <c r="D62" s="171">
        <v>0</v>
      </c>
      <c r="E62" s="171">
        <f t="shared" si="0"/>
        <v>0</v>
      </c>
      <c r="F62" s="171"/>
      <c r="G62" s="172">
        <f t="shared" si="2"/>
        <v>0</v>
      </c>
      <c r="H62" s="172">
        <f>'[1]2 кв.'!H65+'[1]1 кв.'!H65</f>
        <v>0</v>
      </c>
      <c r="I62" s="172">
        <f>'[1]2 кв.'!I65+'[1]1 кв.'!I65</f>
        <v>0</v>
      </c>
    </row>
    <row r="63" spans="1:9">
      <c r="A63" s="122"/>
      <c r="B63" s="126"/>
      <c r="C63" s="6" t="s">
        <v>14</v>
      </c>
      <c r="D63" s="171">
        <v>0</v>
      </c>
      <c r="E63" s="171">
        <f t="shared" si="0"/>
        <v>0</v>
      </c>
      <c r="F63" s="171"/>
      <c r="G63" s="172">
        <f t="shared" si="2"/>
        <v>0</v>
      </c>
      <c r="H63" s="172">
        <f>'[1]2 кв.'!H66+'[1]1 кв.'!H66</f>
        <v>0</v>
      </c>
      <c r="I63" s="172">
        <f>'[1]2 кв.'!I66+'[1]1 кв.'!I66</f>
        <v>0</v>
      </c>
    </row>
    <row r="64" spans="1:9">
      <c r="A64" s="122" t="s">
        <v>79</v>
      </c>
      <c r="B64" s="126" t="s">
        <v>80</v>
      </c>
      <c r="C64" s="6" t="s">
        <v>81</v>
      </c>
      <c r="D64" s="171">
        <v>0</v>
      </c>
      <c r="E64" s="171">
        <f t="shared" si="0"/>
        <v>0</v>
      </c>
      <c r="F64" s="171"/>
      <c r="G64" s="172">
        <f t="shared" si="2"/>
        <v>0</v>
      </c>
      <c r="H64" s="172">
        <f>'[1]2 кв.'!H67+'[1]1 кв.'!H67</f>
        <v>0</v>
      </c>
      <c r="I64" s="172">
        <f>'[1]2 кв.'!I67+'[1]1 кв.'!I67</f>
        <v>0</v>
      </c>
    </row>
    <row r="65" spans="1:12">
      <c r="A65" s="122"/>
      <c r="B65" s="126"/>
      <c r="C65" s="6" t="s">
        <v>14</v>
      </c>
      <c r="D65" s="171">
        <v>0</v>
      </c>
      <c r="E65" s="171">
        <f t="shared" si="0"/>
        <v>0</v>
      </c>
      <c r="F65" s="171"/>
      <c r="G65" s="172">
        <f t="shared" si="2"/>
        <v>0</v>
      </c>
      <c r="H65" s="172">
        <f>'[1]2 кв.'!H68+'[1]1 кв.'!H68</f>
        <v>0</v>
      </c>
      <c r="I65" s="172">
        <f>'[1]2 кв.'!I68+'[1]1 кв.'!I68</f>
        <v>0</v>
      </c>
    </row>
    <row r="66" spans="1:12">
      <c r="A66" s="122" t="s">
        <v>82</v>
      </c>
      <c r="B66" s="126" t="s">
        <v>83</v>
      </c>
      <c r="C66" s="6" t="s">
        <v>76</v>
      </c>
      <c r="D66" s="171">
        <v>0.96199999999999997</v>
      </c>
      <c r="E66" s="171">
        <f t="shared" si="0"/>
        <v>0</v>
      </c>
      <c r="F66" s="171">
        <f t="shared" si="1"/>
        <v>0</v>
      </c>
      <c r="G66" s="172">
        <f t="shared" si="2"/>
        <v>0</v>
      </c>
      <c r="H66" s="172">
        <f>'[1]2 кв.'!H69+'[1]1 кв.'!H69</f>
        <v>0</v>
      </c>
      <c r="I66" s="172">
        <f>'[1]2 кв.'!I69+'[1]1 кв.'!I69</f>
        <v>0</v>
      </c>
    </row>
    <row r="67" spans="1:12">
      <c r="A67" s="122"/>
      <c r="B67" s="126"/>
      <c r="C67" s="6" t="s">
        <v>14</v>
      </c>
      <c r="D67" s="171">
        <v>2126.5709999999999</v>
      </c>
      <c r="E67" s="171">
        <f t="shared" si="0"/>
        <v>0</v>
      </c>
      <c r="F67" s="171">
        <f t="shared" si="1"/>
        <v>0</v>
      </c>
      <c r="G67" s="172">
        <f t="shared" si="2"/>
        <v>0</v>
      </c>
      <c r="H67" s="172">
        <f>'[1]2 кв.'!H70+'[1]1 кв.'!H70</f>
        <v>0</v>
      </c>
      <c r="I67" s="172">
        <f>'[1]2 кв.'!I70+'[1]1 кв.'!I70</f>
        <v>0</v>
      </c>
    </row>
    <row r="68" spans="1:12" s="9" customFormat="1">
      <c r="A68" s="52" t="s">
        <v>84</v>
      </c>
      <c r="B68" s="31" t="s">
        <v>85</v>
      </c>
      <c r="C68" s="49" t="s">
        <v>14</v>
      </c>
      <c r="D68" s="171">
        <v>7410.1680000000006</v>
      </c>
      <c r="E68" s="171">
        <f t="shared" si="0"/>
        <v>7303.5820000000003</v>
      </c>
      <c r="F68" s="171">
        <f t="shared" si="1"/>
        <v>98.561625053575028</v>
      </c>
      <c r="G68" s="170">
        <f t="shared" si="2"/>
        <v>7303.5820000000003</v>
      </c>
      <c r="H68" s="170">
        <f>'[1]2 кв. (нов.форма)'!H74+'[1]1 кв.'!H71</f>
        <v>7303.5820000000003</v>
      </c>
      <c r="I68" s="170">
        <f>'[1]2 кв.'!I71+'[1]1 кв.'!I71</f>
        <v>0</v>
      </c>
      <c r="L68" s="53"/>
    </row>
    <row r="69" spans="1:12">
      <c r="A69" s="122" t="s">
        <v>86</v>
      </c>
      <c r="B69" s="130" t="s">
        <v>87</v>
      </c>
      <c r="C69" s="6" t="s">
        <v>48</v>
      </c>
      <c r="D69" s="171">
        <v>3.1059999999999999</v>
      </c>
      <c r="E69" s="171">
        <f t="shared" si="0"/>
        <v>5.1215000000000011</v>
      </c>
      <c r="F69" s="171">
        <f t="shared" si="1"/>
        <v>164.89053444945273</v>
      </c>
      <c r="G69" s="172">
        <f t="shared" si="2"/>
        <v>5.1215000000000011</v>
      </c>
      <c r="H69" s="172">
        <v>5.1215000000000011</v>
      </c>
      <c r="I69" s="172">
        <f>'[1]2 кв.'!I72+'[1]1 кв.'!I72</f>
        <v>0</v>
      </c>
      <c r="L69" s="12"/>
    </row>
    <row r="70" spans="1:12">
      <c r="A70" s="122"/>
      <c r="B70" s="130"/>
      <c r="C70" s="6" t="s">
        <v>14</v>
      </c>
      <c r="D70" s="171">
        <v>6430.0780000000004</v>
      </c>
      <c r="E70" s="171">
        <f t="shared" si="0"/>
        <v>5918.8960000000006</v>
      </c>
      <c r="F70" s="171">
        <f t="shared" si="1"/>
        <v>92.050143093131993</v>
      </c>
      <c r="G70" s="172">
        <f t="shared" si="2"/>
        <v>5918.8960000000006</v>
      </c>
      <c r="H70" s="172">
        <v>5918.8960000000006</v>
      </c>
      <c r="I70" s="172">
        <f>'[1]2 кв.'!I73+'[1]1 кв.'!I73</f>
        <v>0</v>
      </c>
    </row>
    <row r="71" spans="1:12">
      <c r="A71" s="122" t="s">
        <v>88</v>
      </c>
      <c r="B71" s="125" t="s">
        <v>89</v>
      </c>
      <c r="C71" s="6" t="s">
        <v>90</v>
      </c>
      <c r="D71" s="171">
        <v>0.23899999999999999</v>
      </c>
      <c r="E71" s="171">
        <f t="shared" si="0"/>
        <v>0.40200000000000002</v>
      </c>
      <c r="F71" s="171">
        <f t="shared" si="1"/>
        <v>168.20083682008368</v>
      </c>
      <c r="G71" s="172">
        <f t="shared" si="2"/>
        <v>0.40200000000000002</v>
      </c>
      <c r="H71" s="172">
        <v>0.40200000000000002</v>
      </c>
      <c r="I71" s="172">
        <f>'[1]2 кв.'!I74+'[1]1 кв.'!I74</f>
        <v>0</v>
      </c>
    </row>
    <row r="72" spans="1:12">
      <c r="A72" s="122"/>
      <c r="B72" s="125"/>
      <c r="C72" s="6" t="s">
        <v>14</v>
      </c>
      <c r="D72" s="171">
        <v>232.59700000000001</v>
      </c>
      <c r="E72" s="171">
        <f t="shared" ref="E72:E94" si="5">G72</f>
        <v>462.37</v>
      </c>
      <c r="F72" s="171">
        <f t="shared" ref="F72:F94" si="6">E72/D72*100</f>
        <v>198.78588287897091</v>
      </c>
      <c r="G72" s="172">
        <f t="shared" si="2"/>
        <v>462.37</v>
      </c>
      <c r="H72" s="172">
        <v>462.37</v>
      </c>
      <c r="I72" s="172">
        <f>'[1]2 кв.'!I75+'[1]1 кв.'!I75</f>
        <v>0</v>
      </c>
    </row>
    <row r="73" spans="1:12">
      <c r="A73" s="122" t="s">
        <v>91</v>
      </c>
      <c r="B73" s="125" t="s">
        <v>92</v>
      </c>
      <c r="C73" s="6" t="s">
        <v>48</v>
      </c>
      <c r="D73" s="171">
        <v>1.7050000000000001</v>
      </c>
      <c r="E73" s="171">
        <f t="shared" si="5"/>
        <v>3.1044000000000009</v>
      </c>
      <c r="F73" s="171">
        <f t="shared" si="6"/>
        <v>182.07624633431089</v>
      </c>
      <c r="G73" s="172">
        <f t="shared" si="2"/>
        <v>3.1044000000000009</v>
      </c>
      <c r="H73" s="172">
        <v>3.1044000000000009</v>
      </c>
      <c r="I73" s="172">
        <f>'[1]2 кв.'!I76+'[1]1 кв.'!I76</f>
        <v>0</v>
      </c>
    </row>
    <row r="74" spans="1:12">
      <c r="A74" s="122"/>
      <c r="B74" s="125"/>
      <c r="C74" s="6" t="s">
        <v>14</v>
      </c>
      <c r="D74" s="171">
        <v>4225.1890000000003</v>
      </c>
      <c r="E74" s="171">
        <f t="shared" si="5"/>
        <v>3718.9139999999998</v>
      </c>
      <c r="F74" s="171">
        <f t="shared" si="6"/>
        <v>88.017695776449273</v>
      </c>
      <c r="G74" s="172">
        <f t="shared" ref="G74:G93" si="7">H74+I74</f>
        <v>3718.9139999999998</v>
      </c>
      <c r="H74" s="172">
        <v>3718.9139999999998</v>
      </c>
      <c r="I74" s="172">
        <f>'[1]2 кв.'!I77+'[1]1 кв.'!I77</f>
        <v>0</v>
      </c>
    </row>
    <row r="75" spans="1:12">
      <c r="A75" s="122" t="s">
        <v>93</v>
      </c>
      <c r="B75" s="125" t="s">
        <v>94</v>
      </c>
      <c r="C75" s="6" t="s">
        <v>48</v>
      </c>
      <c r="D75" s="171">
        <v>0.46200000000000002</v>
      </c>
      <c r="E75" s="171">
        <f t="shared" si="5"/>
        <v>0.98660000000000025</v>
      </c>
      <c r="F75" s="171">
        <f t="shared" si="6"/>
        <v>213.54978354978357</v>
      </c>
      <c r="G75" s="172">
        <f t="shared" si="7"/>
        <v>0.98660000000000025</v>
      </c>
      <c r="H75" s="172">
        <v>0.98660000000000025</v>
      </c>
      <c r="I75" s="172">
        <f>'[1]2 кв.'!I78+'[1]1 кв.'!I78</f>
        <v>0</v>
      </c>
    </row>
    <row r="76" spans="1:12">
      <c r="A76" s="122"/>
      <c r="B76" s="125"/>
      <c r="C76" s="6" t="s">
        <v>14</v>
      </c>
      <c r="D76" s="171">
        <v>410.93799999999999</v>
      </c>
      <c r="E76" s="171">
        <f t="shared" si="5"/>
        <v>900.96299999999997</v>
      </c>
      <c r="F76" s="171">
        <f t="shared" si="6"/>
        <v>219.24548228686564</v>
      </c>
      <c r="G76" s="172">
        <f t="shared" si="7"/>
        <v>900.96299999999997</v>
      </c>
      <c r="H76" s="172">
        <v>900.96299999999997</v>
      </c>
      <c r="I76" s="172">
        <f>'[1]2 кв.'!I79+'[1]1 кв.'!I79</f>
        <v>0</v>
      </c>
    </row>
    <row r="77" spans="1:12">
      <c r="A77" s="122" t="s">
        <v>95</v>
      </c>
      <c r="B77" s="125" t="s">
        <v>96</v>
      </c>
      <c r="C77" s="6" t="s">
        <v>48</v>
      </c>
      <c r="D77" s="171">
        <v>0.7</v>
      </c>
      <c r="E77" s="171">
        <f t="shared" si="5"/>
        <v>0.62850000000000017</v>
      </c>
      <c r="F77" s="171">
        <f t="shared" si="6"/>
        <v>89.785714285714306</v>
      </c>
      <c r="G77" s="172">
        <f t="shared" si="7"/>
        <v>0.62850000000000017</v>
      </c>
      <c r="H77" s="172">
        <v>0.62850000000000017</v>
      </c>
      <c r="I77" s="172">
        <f>'[1]2 кв.'!I80+'[1]1 кв.'!I80</f>
        <v>0</v>
      </c>
    </row>
    <row r="78" spans="1:12">
      <c r="A78" s="122"/>
      <c r="B78" s="125"/>
      <c r="C78" s="6" t="s">
        <v>14</v>
      </c>
      <c r="D78" s="171">
        <v>1561.354</v>
      </c>
      <c r="E78" s="171">
        <f t="shared" si="5"/>
        <v>836.64899999999989</v>
      </c>
      <c r="F78" s="171">
        <f t="shared" si="6"/>
        <v>53.584837263042196</v>
      </c>
      <c r="G78" s="172">
        <f t="shared" si="7"/>
        <v>836.64899999999989</v>
      </c>
      <c r="H78" s="172">
        <v>836.64899999999989</v>
      </c>
      <c r="I78" s="172">
        <f>'[1]2 кв.'!I81+'[1]1 кв.'!I81</f>
        <v>0</v>
      </c>
    </row>
    <row r="79" spans="1:12">
      <c r="A79" s="122" t="s">
        <v>97</v>
      </c>
      <c r="B79" s="130" t="s">
        <v>98</v>
      </c>
      <c r="C79" s="6" t="s">
        <v>37</v>
      </c>
      <c r="D79" s="171">
        <v>20</v>
      </c>
      <c r="E79" s="171">
        <f t="shared" si="5"/>
        <v>32</v>
      </c>
      <c r="F79" s="171">
        <f t="shared" si="6"/>
        <v>160</v>
      </c>
      <c r="G79" s="172">
        <f t="shared" si="7"/>
        <v>32</v>
      </c>
      <c r="H79" s="172">
        <v>32</v>
      </c>
      <c r="I79" s="172">
        <f>'[1]2 кв.'!I82+'[1]1 кв.'!I82</f>
        <v>0</v>
      </c>
    </row>
    <row r="80" spans="1:12">
      <c r="A80" s="122"/>
      <c r="B80" s="130"/>
      <c r="C80" s="6" t="s">
        <v>14</v>
      </c>
      <c r="D80" s="171">
        <v>186.93299999999999</v>
      </c>
      <c r="E80" s="171">
        <f t="shared" si="5"/>
        <v>212.78300000000002</v>
      </c>
      <c r="F80" s="171">
        <f t="shared" si="6"/>
        <v>113.8284840022896</v>
      </c>
      <c r="G80" s="172">
        <f t="shared" si="7"/>
        <v>212.78300000000002</v>
      </c>
      <c r="H80" s="172">
        <v>212.78300000000002</v>
      </c>
      <c r="I80" s="172">
        <f>'[1]2 кв.'!I83+'[1]1 кв.'!I83</f>
        <v>0</v>
      </c>
    </row>
    <row r="81" spans="1:14">
      <c r="A81" s="122" t="s">
        <v>99</v>
      </c>
      <c r="B81" s="138" t="s">
        <v>100</v>
      </c>
      <c r="C81" s="6" t="s">
        <v>37</v>
      </c>
      <c r="D81" s="171">
        <v>991</v>
      </c>
      <c r="E81" s="171">
        <f t="shared" si="5"/>
        <v>1470</v>
      </c>
      <c r="F81" s="171">
        <f t="shared" si="6"/>
        <v>148.33501513622605</v>
      </c>
      <c r="G81" s="172">
        <f t="shared" si="7"/>
        <v>1470</v>
      </c>
      <c r="H81" s="172">
        <v>1470</v>
      </c>
      <c r="I81" s="172">
        <f>'[1]2 кв.'!I84+'[1]1 кв.'!I84</f>
        <v>0</v>
      </c>
    </row>
    <row r="82" spans="1:14">
      <c r="A82" s="122"/>
      <c r="B82" s="138"/>
      <c r="C82" s="6" t="s">
        <v>14</v>
      </c>
      <c r="D82" s="171">
        <v>793.15700000000004</v>
      </c>
      <c r="E82" s="171">
        <f t="shared" si="5"/>
        <v>1171.9029999999998</v>
      </c>
      <c r="F82" s="171">
        <f t="shared" si="6"/>
        <v>147.75170615653644</v>
      </c>
      <c r="G82" s="172">
        <f t="shared" si="7"/>
        <v>1171.9029999999998</v>
      </c>
      <c r="H82" s="172">
        <v>1171.9029999999998</v>
      </c>
      <c r="I82" s="172">
        <f>'[1]2 кв.'!I85+'[1]1 кв.'!I85</f>
        <v>0</v>
      </c>
    </row>
    <row r="83" spans="1:14" s="9" customFormat="1">
      <c r="A83" s="49" t="s">
        <v>101</v>
      </c>
      <c r="B83" s="31" t="s">
        <v>102</v>
      </c>
      <c r="C83" s="49" t="s">
        <v>14</v>
      </c>
      <c r="D83" s="171">
        <v>7038.8440000000001</v>
      </c>
      <c r="E83" s="171">
        <f t="shared" si="5"/>
        <v>6708.8842495999979</v>
      </c>
      <c r="F83" s="171">
        <f t="shared" si="6"/>
        <v>95.31230198595108</v>
      </c>
      <c r="G83" s="170">
        <f t="shared" si="7"/>
        <v>6708.8842495999979</v>
      </c>
      <c r="H83" s="170">
        <f>'[1]2 кв. (нов.форма)'!H89+'[1]1 кв.'!H86</f>
        <v>6708.8842495999979</v>
      </c>
      <c r="I83" s="170">
        <f>'[1]2 кв.'!I86+'[1]1 кв.'!I86</f>
        <v>0</v>
      </c>
    </row>
    <row r="84" spans="1:14">
      <c r="A84" s="123">
        <v>22</v>
      </c>
      <c r="B84" s="130" t="s">
        <v>103</v>
      </c>
      <c r="C84" s="6" t="s">
        <v>48</v>
      </c>
      <c r="D84" s="171">
        <v>2.7613333333333334</v>
      </c>
      <c r="E84" s="171">
        <f t="shared" si="5"/>
        <v>2.3590000000000004</v>
      </c>
      <c r="F84" s="171">
        <f t="shared" si="6"/>
        <v>85.429744084983113</v>
      </c>
      <c r="G84" s="172">
        <f t="shared" si="7"/>
        <v>2.3590000000000004</v>
      </c>
      <c r="H84" s="172">
        <f>'[1]2 кв. (нов.форма)'!H90+'[1]1 кв.'!H87</f>
        <v>2.3590000000000004</v>
      </c>
      <c r="I84" s="172">
        <f>'[1]2 кв.'!I87+'[1]1 кв.'!I87</f>
        <v>0</v>
      </c>
    </row>
    <row r="85" spans="1:14">
      <c r="A85" s="123"/>
      <c r="B85" s="130"/>
      <c r="C85" s="6" t="s">
        <v>14</v>
      </c>
      <c r="D85" s="171">
        <v>377.024</v>
      </c>
      <c r="E85" s="171">
        <f t="shared" si="5"/>
        <v>359.86699999999996</v>
      </c>
      <c r="F85" s="171">
        <f t="shared" si="6"/>
        <v>95.449361313868607</v>
      </c>
      <c r="G85" s="172">
        <f t="shared" si="7"/>
        <v>359.86699999999996</v>
      </c>
      <c r="H85" s="172">
        <f>'[1]2 кв. (нов.форма)'!H91+'[1]1 кв.'!H88</f>
        <v>359.86699999999996</v>
      </c>
      <c r="I85" s="172">
        <f>'[1]2 кв.'!I88+'[1]1 кв.'!I88</f>
        <v>0</v>
      </c>
    </row>
    <row r="86" spans="1:14">
      <c r="A86" s="123">
        <v>23</v>
      </c>
      <c r="B86" s="144" t="s">
        <v>104</v>
      </c>
      <c r="C86" s="13" t="s">
        <v>37</v>
      </c>
      <c r="D86" s="171">
        <v>7514</v>
      </c>
      <c r="E86" s="171">
        <f t="shared" si="5"/>
        <v>6226</v>
      </c>
      <c r="F86" s="171">
        <f t="shared" si="6"/>
        <v>82.858663827521966</v>
      </c>
      <c r="G86" s="172">
        <f t="shared" si="7"/>
        <v>6226</v>
      </c>
      <c r="H86" s="172">
        <f>'[1]2 кв. (нов.форма)'!H92+'[1]1 кв.'!H89</f>
        <v>6226</v>
      </c>
      <c r="I86" s="172">
        <f>'[1]2 кв.'!I89+'[1]1 кв.'!I89</f>
        <v>0</v>
      </c>
    </row>
    <row r="87" spans="1:14">
      <c r="A87" s="123"/>
      <c r="B87" s="144"/>
      <c r="C87" s="6" t="s">
        <v>14</v>
      </c>
      <c r="D87" s="171">
        <v>5348.2839999999997</v>
      </c>
      <c r="E87" s="171">
        <f t="shared" si="5"/>
        <v>5005.0202495999984</v>
      </c>
      <c r="F87" s="171">
        <f t="shared" si="6"/>
        <v>93.581796508936293</v>
      </c>
      <c r="G87" s="172">
        <f t="shared" si="7"/>
        <v>5005.0202495999984</v>
      </c>
      <c r="H87" s="172">
        <f>'[1]2 кв. (нов.форма)'!H93+'[1]1 кв.'!H90</f>
        <v>5005.0202495999984</v>
      </c>
      <c r="I87" s="172">
        <f>'[1]2 кв.'!I90+'[1]1 кв.'!I90</f>
        <v>0</v>
      </c>
    </row>
    <row r="88" spans="1:14">
      <c r="A88" s="122" t="s">
        <v>105</v>
      </c>
      <c r="B88" s="130" t="s">
        <v>106</v>
      </c>
      <c r="C88" s="6" t="s">
        <v>37</v>
      </c>
      <c r="D88" s="171">
        <v>420</v>
      </c>
      <c r="E88" s="171">
        <f t="shared" si="5"/>
        <v>430</v>
      </c>
      <c r="F88" s="171">
        <f t="shared" si="6"/>
        <v>102.38095238095238</v>
      </c>
      <c r="G88" s="172">
        <f t="shared" si="7"/>
        <v>430</v>
      </c>
      <c r="H88" s="172">
        <f>'[1]2 кв. (нов.форма)'!H94+'[1]1 кв.'!H91</f>
        <v>430</v>
      </c>
      <c r="I88" s="172">
        <f>'[1]2 кв.'!I91+'[1]1 кв.'!I91</f>
        <v>0</v>
      </c>
    </row>
    <row r="89" spans="1:14">
      <c r="A89" s="122"/>
      <c r="B89" s="130"/>
      <c r="C89" s="6" t="s">
        <v>14</v>
      </c>
      <c r="D89" s="171">
        <v>1313.5360000000001</v>
      </c>
      <c r="E89" s="171">
        <f t="shared" si="5"/>
        <v>1343.9969999999996</v>
      </c>
      <c r="F89" s="171">
        <f t="shared" si="6"/>
        <v>102.31900762521921</v>
      </c>
      <c r="G89" s="172">
        <f t="shared" si="7"/>
        <v>1343.9969999999996</v>
      </c>
      <c r="H89" s="172">
        <f>'[1]2 кв. (нов.форма)'!H95+'[1]1 кв.'!H92</f>
        <v>1343.9969999999996</v>
      </c>
      <c r="I89" s="172">
        <f>'[1]2 кв.'!I92+'[1]1 кв.'!I92</f>
        <v>0</v>
      </c>
    </row>
    <row r="90" spans="1:14" s="9" customFormat="1" ht="21">
      <c r="A90" s="49" t="s">
        <v>107</v>
      </c>
      <c r="B90" s="54" t="s">
        <v>108</v>
      </c>
      <c r="C90" s="49" t="s">
        <v>14</v>
      </c>
      <c r="D90" s="171">
        <v>1347.038</v>
      </c>
      <c r="E90" s="171">
        <f t="shared" si="5"/>
        <v>1347.038</v>
      </c>
      <c r="F90" s="171">
        <f t="shared" si="6"/>
        <v>100</v>
      </c>
      <c r="G90" s="170">
        <f t="shared" si="7"/>
        <v>1347.038</v>
      </c>
      <c r="H90" s="170">
        <f>'[1]2 кв. (нов.форма)'!H96+'[1]1 кв.'!H93</f>
        <v>0</v>
      </c>
      <c r="I90" s="170">
        <f>'[1]2 кв.'!I93+'[1]1 кв.'!I93</f>
        <v>1347.038</v>
      </c>
    </row>
    <row r="91" spans="1:14">
      <c r="A91" s="11" t="s">
        <v>109</v>
      </c>
      <c r="B91" s="111" t="s">
        <v>110</v>
      </c>
      <c r="C91" s="6" t="s">
        <v>14</v>
      </c>
      <c r="D91" s="171"/>
      <c r="E91" s="171">
        <f t="shared" si="5"/>
        <v>0</v>
      </c>
      <c r="F91" s="171"/>
      <c r="G91" s="172">
        <f t="shared" si="7"/>
        <v>0</v>
      </c>
      <c r="H91" s="172">
        <f>'[1]2 кв. (нов.форма)'!H97+'[1]1 кв.'!H94</f>
        <v>0</v>
      </c>
      <c r="I91" s="172">
        <f>'[1]2 кв.'!I94+'[1]1 кв.'!I94</f>
        <v>0</v>
      </c>
    </row>
    <row r="92" spans="1:14" ht="14.25" customHeight="1">
      <c r="A92" s="11" t="s">
        <v>111</v>
      </c>
      <c r="B92" s="111" t="s">
        <v>112</v>
      </c>
      <c r="C92" s="6" t="s">
        <v>14</v>
      </c>
      <c r="D92" s="171">
        <v>1347.038</v>
      </c>
      <c r="E92" s="171">
        <f t="shared" si="5"/>
        <v>1347.038</v>
      </c>
      <c r="F92" s="171">
        <f t="shared" si="6"/>
        <v>100</v>
      </c>
      <c r="G92" s="172">
        <f t="shared" si="7"/>
        <v>1347.038</v>
      </c>
      <c r="H92" s="172">
        <f>'[1]2 кв. (нов.форма)'!H98+'[1]1 кв.'!H95</f>
        <v>0</v>
      </c>
      <c r="I92" s="172">
        <f>'[1]2 кв.'!I95+'[1]1 кв.'!I95</f>
        <v>1347.038</v>
      </c>
    </row>
    <row r="93" spans="1:14">
      <c r="A93" s="11" t="s">
        <v>113</v>
      </c>
      <c r="B93" s="31" t="s">
        <v>114</v>
      </c>
      <c r="C93" s="6" t="s">
        <v>14</v>
      </c>
      <c r="D93" s="171">
        <v>9933.8379999999997</v>
      </c>
      <c r="E93" s="171">
        <f t="shared" si="5"/>
        <v>2267.4180000000001</v>
      </c>
      <c r="F93" s="171">
        <f t="shared" si="6"/>
        <v>22.825196062186642</v>
      </c>
      <c r="G93" s="170">
        <f t="shared" si="7"/>
        <v>2267.4180000000001</v>
      </c>
      <c r="H93" s="170">
        <f>'[1]2 кв. (нов.форма)'!H99+'[1]1 кв.'!H96</f>
        <v>2253.7240000000002</v>
      </c>
      <c r="I93" s="170">
        <f>'[1]2 кв.'!I96+'[1]1 кв.'!I96</f>
        <v>13.694000000000001</v>
      </c>
    </row>
    <row r="94" spans="1:14" s="9" customFormat="1">
      <c r="A94" s="49"/>
      <c r="B94" s="55" t="s">
        <v>115</v>
      </c>
      <c r="C94" s="49" t="s">
        <v>14</v>
      </c>
      <c r="D94" s="171">
        <v>87874.200000000055</v>
      </c>
      <c r="E94" s="171">
        <f t="shared" si="5"/>
        <v>41313.967249599998</v>
      </c>
      <c r="F94" s="171">
        <f t="shared" si="6"/>
        <v>47.014899992944429</v>
      </c>
      <c r="G94" s="170">
        <f>H94+I94</f>
        <v>41313.967249599998</v>
      </c>
      <c r="H94" s="170">
        <f>'[1]2 кв. (нов.форма)'!H100+'[1]1 кв.'!H97</f>
        <v>22758.004249599999</v>
      </c>
      <c r="I94" s="170">
        <f>'[1]2 кв.'!I97+'[1]1 кв.'!I97</f>
        <v>18555.963000000003</v>
      </c>
      <c r="K94" s="53"/>
      <c r="L94" s="53"/>
      <c r="M94" s="53"/>
      <c r="N94" s="53"/>
    </row>
    <row r="95" spans="1:14">
      <c r="A95" s="14"/>
      <c r="B95" s="56"/>
      <c r="C95" s="16"/>
      <c r="D95" s="16"/>
      <c r="E95" s="16"/>
      <c r="F95" s="16"/>
      <c r="G95" s="17"/>
      <c r="H95" s="18"/>
      <c r="I95" s="17"/>
      <c r="L95" s="12"/>
      <c r="N95" s="12"/>
    </row>
    <row r="96" spans="1:14">
      <c r="A96" s="129" t="s">
        <v>116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3">
      <c r="A97" s="122" t="s">
        <v>117</v>
      </c>
      <c r="B97" s="125" t="s">
        <v>118</v>
      </c>
      <c r="C97" s="20" t="s">
        <v>37</v>
      </c>
      <c r="D97" s="19"/>
      <c r="E97" s="19"/>
      <c r="F97" s="19"/>
      <c r="G97" s="20"/>
      <c r="H97" s="20"/>
      <c r="I97" s="20"/>
    </row>
    <row r="98" spans="1:13">
      <c r="A98" s="122"/>
      <c r="B98" s="125"/>
      <c r="C98" s="20" t="s">
        <v>14</v>
      </c>
      <c r="D98" s="19"/>
      <c r="E98" s="19"/>
      <c r="F98" s="19"/>
      <c r="G98" s="20"/>
      <c r="H98" s="20"/>
      <c r="I98" s="20"/>
      <c r="M98" s="12"/>
    </row>
    <row r="99" spans="1:13">
      <c r="A99" s="122" t="s">
        <v>119</v>
      </c>
      <c r="B99" s="125" t="s">
        <v>120</v>
      </c>
      <c r="C99" s="20" t="s">
        <v>37</v>
      </c>
      <c r="D99" s="19"/>
      <c r="E99" s="19"/>
      <c r="F99" s="19"/>
      <c r="G99" s="20"/>
      <c r="H99" s="20"/>
      <c r="I99" s="20"/>
    </row>
    <row r="100" spans="1:13">
      <c r="A100" s="122"/>
      <c r="B100" s="125"/>
      <c r="C100" s="20" t="s">
        <v>14</v>
      </c>
      <c r="D100" s="19"/>
      <c r="E100" s="19"/>
      <c r="F100" s="19"/>
      <c r="G100" s="20"/>
      <c r="H100" s="20"/>
      <c r="I100" s="20"/>
    </row>
    <row r="101" spans="1:13">
      <c r="A101" s="122" t="s">
        <v>40</v>
      </c>
      <c r="B101" s="125" t="s">
        <v>121</v>
      </c>
      <c r="C101" s="20" t="s">
        <v>37</v>
      </c>
      <c r="D101" s="19"/>
      <c r="E101" s="19"/>
      <c r="F101" s="19"/>
      <c r="G101" s="20"/>
      <c r="H101" s="20"/>
      <c r="I101" s="20"/>
    </row>
    <row r="102" spans="1:13">
      <c r="A102" s="122"/>
      <c r="B102" s="125"/>
      <c r="C102" s="20" t="s">
        <v>14</v>
      </c>
      <c r="D102" s="19"/>
      <c r="E102" s="19"/>
      <c r="F102" s="19"/>
      <c r="G102" s="20"/>
      <c r="H102" s="20"/>
      <c r="I102" s="20"/>
    </row>
    <row r="103" spans="1:13">
      <c r="A103" s="122" t="s">
        <v>51</v>
      </c>
      <c r="B103" s="125" t="s">
        <v>122</v>
      </c>
      <c r="C103" s="20" t="s">
        <v>17</v>
      </c>
      <c r="D103" s="19"/>
      <c r="E103" s="19"/>
      <c r="F103" s="19"/>
      <c r="G103" s="20"/>
      <c r="H103" s="20"/>
      <c r="I103" s="20"/>
    </row>
    <row r="104" spans="1:13">
      <c r="A104" s="122"/>
      <c r="B104" s="125"/>
      <c r="C104" s="20" t="s">
        <v>14</v>
      </c>
      <c r="D104" s="19"/>
      <c r="E104" s="19"/>
      <c r="F104" s="19"/>
      <c r="G104" s="20"/>
      <c r="H104" s="20"/>
      <c r="I104" s="20"/>
    </row>
    <row r="105" spans="1:13">
      <c r="A105" s="122" t="s">
        <v>54</v>
      </c>
      <c r="B105" s="125" t="s">
        <v>123</v>
      </c>
      <c r="C105" s="20" t="s">
        <v>37</v>
      </c>
      <c r="D105" s="19"/>
      <c r="E105" s="19"/>
      <c r="F105" s="19"/>
      <c r="G105" s="20"/>
      <c r="H105" s="20"/>
      <c r="I105" s="20"/>
    </row>
    <row r="106" spans="1:13">
      <c r="A106" s="122"/>
      <c r="B106" s="125"/>
      <c r="C106" s="20" t="s">
        <v>14</v>
      </c>
      <c r="D106" s="19"/>
      <c r="E106" s="19"/>
      <c r="F106" s="19"/>
      <c r="G106" s="20"/>
      <c r="H106" s="20"/>
      <c r="I106" s="20"/>
    </row>
    <row r="107" spans="1:13">
      <c r="A107" s="122" t="s">
        <v>56</v>
      </c>
      <c r="B107" s="125" t="s">
        <v>124</v>
      </c>
      <c r="C107" s="20" t="s">
        <v>48</v>
      </c>
      <c r="D107" s="19"/>
      <c r="E107" s="19"/>
      <c r="F107" s="19"/>
      <c r="G107" s="20"/>
      <c r="H107" s="20"/>
      <c r="I107" s="20"/>
    </row>
    <row r="108" spans="1:13">
      <c r="A108" s="122"/>
      <c r="B108" s="125"/>
      <c r="C108" s="20" t="s">
        <v>125</v>
      </c>
      <c r="D108" s="19"/>
      <c r="E108" s="19"/>
      <c r="F108" s="19"/>
      <c r="G108" s="20"/>
      <c r="H108" s="20"/>
      <c r="I108" s="20"/>
    </row>
    <row r="109" spans="1:13">
      <c r="A109" s="123">
        <v>7</v>
      </c>
      <c r="B109" s="125" t="s">
        <v>126</v>
      </c>
      <c r="C109" s="20" t="s">
        <v>127</v>
      </c>
      <c r="D109" s="19"/>
      <c r="E109" s="19"/>
      <c r="F109" s="19"/>
      <c r="G109" s="20"/>
      <c r="H109" s="20"/>
      <c r="I109" s="20"/>
    </row>
    <row r="110" spans="1:13">
      <c r="A110" s="123"/>
      <c r="B110" s="125"/>
      <c r="C110" s="20" t="s">
        <v>14</v>
      </c>
      <c r="D110" s="19"/>
      <c r="E110" s="19"/>
      <c r="F110" s="19"/>
      <c r="G110" s="20"/>
      <c r="H110" s="20"/>
      <c r="I110" s="20"/>
    </row>
    <row r="111" spans="1:13" s="9" customFormat="1">
      <c r="A111" s="123">
        <v>8</v>
      </c>
      <c r="B111" s="125" t="s">
        <v>128</v>
      </c>
      <c r="C111" s="20" t="s">
        <v>37</v>
      </c>
      <c r="D111" s="19"/>
      <c r="E111" s="19"/>
      <c r="F111" s="19"/>
      <c r="G111" s="20"/>
      <c r="H111" s="20"/>
      <c r="I111" s="20"/>
    </row>
    <row r="112" spans="1:13" s="9" customFormat="1">
      <c r="A112" s="123"/>
      <c r="B112" s="125"/>
      <c r="C112" s="20" t="s">
        <v>14</v>
      </c>
      <c r="D112" s="19"/>
      <c r="E112" s="19"/>
      <c r="F112" s="19"/>
      <c r="G112" s="20"/>
      <c r="H112" s="20"/>
      <c r="I112" s="20"/>
    </row>
    <row r="113" spans="1:9">
      <c r="A113" s="123">
        <v>9</v>
      </c>
      <c r="B113" s="125" t="s">
        <v>129</v>
      </c>
      <c r="C113" s="20" t="s">
        <v>130</v>
      </c>
      <c r="D113" s="19"/>
      <c r="E113" s="19"/>
      <c r="F113" s="19"/>
      <c r="G113" s="20"/>
      <c r="H113" s="20"/>
      <c r="I113" s="20"/>
    </row>
    <row r="114" spans="1:9">
      <c r="A114" s="123"/>
      <c r="B114" s="125"/>
      <c r="C114" s="20" t="s">
        <v>14</v>
      </c>
      <c r="D114" s="19"/>
      <c r="E114" s="19"/>
      <c r="F114" s="19"/>
      <c r="G114" s="20"/>
      <c r="H114" s="20"/>
      <c r="I114" s="20"/>
    </row>
    <row r="115" spans="1:9">
      <c r="A115" s="11" t="s">
        <v>64</v>
      </c>
      <c r="B115" s="111" t="s">
        <v>131</v>
      </c>
      <c r="C115" s="20" t="s">
        <v>14</v>
      </c>
      <c r="D115" s="19"/>
      <c r="E115" s="19"/>
      <c r="F115" s="19"/>
      <c r="G115" s="20">
        <v>220.96199999999999</v>
      </c>
      <c r="H115" s="20"/>
      <c r="I115" s="20">
        <f>'[1]2 кв. (нов.форма)'!I121+'[1]1 кв.'!I118</f>
        <v>220.96199999999999</v>
      </c>
    </row>
    <row r="116" spans="1:9">
      <c r="A116" s="11" t="s">
        <v>132</v>
      </c>
      <c r="B116" s="111" t="s">
        <v>133</v>
      </c>
      <c r="C116" s="20" t="s">
        <v>14</v>
      </c>
      <c r="D116" s="19"/>
      <c r="E116" s="19"/>
      <c r="F116" s="19"/>
      <c r="G116" s="20">
        <v>0</v>
      </c>
      <c r="H116" s="20"/>
      <c r="I116" s="20">
        <f>'[1]2 кв. (нов.форма)'!I122+'[1]1 кв.'!I119</f>
        <v>0</v>
      </c>
    </row>
    <row r="117" spans="1:9">
      <c r="A117" s="11" t="s">
        <v>66</v>
      </c>
      <c r="B117" s="111" t="s">
        <v>134</v>
      </c>
      <c r="C117" s="20" t="s">
        <v>14</v>
      </c>
      <c r="D117" s="19"/>
      <c r="E117" s="19"/>
      <c r="F117" s="19"/>
      <c r="G117" s="20">
        <v>27.24</v>
      </c>
      <c r="H117" s="20"/>
      <c r="I117" s="20">
        <f>'[1]2 кв. (нов.форма)'!I123+'[1]1 кв.'!I120</f>
        <v>27.24</v>
      </c>
    </row>
    <row r="118" spans="1:9">
      <c r="A118" s="11" t="s">
        <v>68</v>
      </c>
      <c r="B118" s="111" t="s">
        <v>135</v>
      </c>
      <c r="C118" s="20" t="s">
        <v>14</v>
      </c>
      <c r="D118" s="19"/>
      <c r="E118" s="19"/>
      <c r="F118" s="19"/>
      <c r="G118" s="20">
        <v>0</v>
      </c>
      <c r="H118" s="20"/>
      <c r="I118" s="20">
        <f>'[1]2 кв. (нов.форма)'!I124+'[1]1 кв.'!I121</f>
        <v>0</v>
      </c>
    </row>
    <row r="119" spans="1:9">
      <c r="A119" s="6">
        <v>13</v>
      </c>
      <c r="B119" s="111" t="s">
        <v>136</v>
      </c>
      <c r="C119" s="20" t="s">
        <v>14</v>
      </c>
      <c r="D119" s="19"/>
      <c r="E119" s="19"/>
      <c r="F119" s="19"/>
      <c r="G119" s="20">
        <v>0</v>
      </c>
      <c r="H119" s="20"/>
      <c r="I119" s="20">
        <f>'[1]2 кв. (нов.форма)'!I125+'[1]1 кв.'!I122</f>
        <v>0</v>
      </c>
    </row>
    <row r="120" spans="1:9">
      <c r="A120" s="6">
        <v>14</v>
      </c>
      <c r="B120" s="111" t="s">
        <v>137</v>
      </c>
      <c r="C120" s="20"/>
      <c r="D120" s="19"/>
      <c r="E120" s="19"/>
      <c r="F120" s="19"/>
      <c r="G120" s="20">
        <v>0</v>
      </c>
      <c r="H120" s="20"/>
      <c r="I120" s="20">
        <f>'[1]2 кв. (нов.форма)'!I126+'[1]1 кв.'!I123</f>
        <v>0</v>
      </c>
    </row>
    <row r="121" spans="1:9">
      <c r="A121" s="11" t="s">
        <v>74</v>
      </c>
      <c r="B121" s="111" t="s">
        <v>138</v>
      </c>
      <c r="C121" s="20" t="s">
        <v>14</v>
      </c>
      <c r="D121" s="19"/>
      <c r="E121" s="19"/>
      <c r="F121" s="19"/>
      <c r="G121" s="20">
        <v>0</v>
      </c>
      <c r="H121" s="20"/>
      <c r="I121" s="20">
        <f>'[1]2 кв. (нов.форма)'!I127+'[1]1 кв.'!I124</f>
        <v>0</v>
      </c>
    </row>
    <row r="122" spans="1:9">
      <c r="A122" s="8">
        <v>16</v>
      </c>
      <c r="B122" s="111" t="s">
        <v>139</v>
      </c>
      <c r="C122" s="20" t="s">
        <v>14</v>
      </c>
      <c r="D122" s="19"/>
      <c r="E122" s="19"/>
      <c r="F122" s="19"/>
      <c r="G122" s="20">
        <v>5531.3280000000004</v>
      </c>
      <c r="H122" s="20"/>
      <c r="I122" s="20">
        <f>'[1]2 кв. (нов.форма)'!I128+'[1]1 кв.'!I125</f>
        <v>5531.3280000000004</v>
      </c>
    </row>
    <row r="123" spans="1:9">
      <c r="A123" s="11" t="s">
        <v>140</v>
      </c>
      <c r="B123" s="111" t="s">
        <v>141</v>
      </c>
      <c r="C123" s="20" t="s">
        <v>125</v>
      </c>
      <c r="D123" s="19"/>
      <c r="E123" s="19"/>
      <c r="F123" s="19"/>
      <c r="G123" s="20"/>
      <c r="H123" s="20"/>
      <c r="I123" s="20"/>
    </row>
    <row r="124" spans="1:9">
      <c r="A124" s="122" t="s">
        <v>142</v>
      </c>
      <c r="B124" s="125" t="s">
        <v>143</v>
      </c>
      <c r="C124" s="20" t="s">
        <v>37</v>
      </c>
      <c r="D124" s="19"/>
      <c r="E124" s="19"/>
      <c r="F124" s="19"/>
      <c r="G124" s="20"/>
      <c r="H124" s="20"/>
      <c r="I124" s="20"/>
    </row>
    <row r="125" spans="1:9">
      <c r="A125" s="122"/>
      <c r="B125" s="125"/>
      <c r="C125" s="20" t="s">
        <v>14</v>
      </c>
      <c r="D125" s="19"/>
      <c r="E125" s="19"/>
      <c r="F125" s="19"/>
      <c r="G125" s="20"/>
      <c r="H125" s="20"/>
      <c r="I125" s="20"/>
    </row>
    <row r="126" spans="1:9">
      <c r="A126" s="122" t="s">
        <v>144</v>
      </c>
      <c r="B126" s="125" t="s">
        <v>145</v>
      </c>
      <c r="C126" s="20" t="s">
        <v>37</v>
      </c>
      <c r="D126" s="19"/>
      <c r="E126" s="19"/>
      <c r="F126" s="19"/>
      <c r="G126" s="20"/>
      <c r="H126" s="20"/>
      <c r="I126" s="20"/>
    </row>
    <row r="127" spans="1:9">
      <c r="A127" s="122"/>
      <c r="B127" s="125"/>
      <c r="C127" s="20" t="s">
        <v>146</v>
      </c>
      <c r="D127" s="19"/>
      <c r="E127" s="19"/>
      <c r="F127" s="19"/>
      <c r="G127" s="20"/>
      <c r="H127" s="20"/>
      <c r="I127" s="20"/>
    </row>
    <row r="128" spans="1:9">
      <c r="A128" s="122" t="s">
        <v>147</v>
      </c>
      <c r="B128" s="125" t="s">
        <v>148</v>
      </c>
      <c r="C128" s="20" t="s">
        <v>37</v>
      </c>
      <c r="D128" s="19"/>
      <c r="E128" s="19"/>
      <c r="F128" s="19"/>
      <c r="G128" s="20"/>
      <c r="H128" s="20"/>
      <c r="I128" s="20"/>
    </row>
    <row r="129" spans="1:118">
      <c r="A129" s="122"/>
      <c r="B129" s="125"/>
      <c r="C129" s="20" t="s">
        <v>14</v>
      </c>
      <c r="D129" s="19"/>
      <c r="E129" s="19"/>
      <c r="F129" s="19"/>
      <c r="G129" s="20"/>
      <c r="H129" s="20"/>
      <c r="I129" s="20"/>
    </row>
    <row r="130" spans="1:118">
      <c r="A130" s="122" t="s">
        <v>149</v>
      </c>
      <c r="B130" s="125" t="s">
        <v>150</v>
      </c>
      <c r="C130" s="20" t="s">
        <v>37</v>
      </c>
      <c r="D130" s="19"/>
      <c r="E130" s="19"/>
      <c r="F130" s="19"/>
      <c r="G130" s="20"/>
      <c r="H130" s="20"/>
      <c r="I130" s="20"/>
    </row>
    <row r="131" spans="1:118">
      <c r="A131" s="122"/>
      <c r="B131" s="125"/>
      <c r="C131" s="20" t="s">
        <v>14</v>
      </c>
      <c r="D131" s="19"/>
      <c r="E131" s="19"/>
      <c r="F131" s="19"/>
      <c r="G131" s="20"/>
      <c r="H131" s="20"/>
      <c r="I131" s="20"/>
    </row>
    <row r="132" spans="1:118">
      <c r="A132" s="11" t="s">
        <v>79</v>
      </c>
      <c r="B132" s="111" t="s">
        <v>151</v>
      </c>
      <c r="C132" s="20" t="s">
        <v>14</v>
      </c>
      <c r="D132" s="19"/>
      <c r="E132" s="19"/>
      <c r="F132" s="19"/>
      <c r="G132" s="20">
        <v>957.94899999999996</v>
      </c>
      <c r="H132" s="20">
        <f>'[1]2 кв. (нов.форма)'!H138+'[1]1 кв.'!H135</f>
        <v>957.94899999999996</v>
      </c>
      <c r="I132" s="20"/>
      <c r="J132" s="21"/>
      <c r="K132" s="21"/>
      <c r="L132" s="21"/>
    </row>
    <row r="133" spans="1:118" s="25" customFormat="1" ht="13.5" thickBot="1">
      <c r="A133" s="22" t="s">
        <v>152</v>
      </c>
      <c r="B133" s="23" t="s">
        <v>153</v>
      </c>
      <c r="C133" s="173" t="s">
        <v>14</v>
      </c>
      <c r="D133" s="24"/>
      <c r="E133" s="24"/>
      <c r="F133" s="24"/>
      <c r="G133" s="20">
        <v>957.94899999999996</v>
      </c>
      <c r="H133" s="20">
        <v>957.94899999999996</v>
      </c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</row>
    <row r="134" spans="1:118">
      <c r="A134" s="11" t="s">
        <v>82</v>
      </c>
      <c r="B134" s="111" t="s">
        <v>154</v>
      </c>
      <c r="C134" s="20" t="s">
        <v>37</v>
      </c>
      <c r="D134" s="19"/>
      <c r="E134" s="19"/>
      <c r="F134" s="19"/>
      <c r="G134" s="20">
        <f>'[1]2 кв. (нов.форма)'!G140+'[1]1 кв.'!G137</f>
        <v>2542</v>
      </c>
      <c r="H134" s="20">
        <v>2542</v>
      </c>
      <c r="I134" s="20"/>
    </row>
    <row r="135" spans="1:118">
      <c r="A135" s="11"/>
      <c r="B135" s="111" t="s">
        <v>155</v>
      </c>
      <c r="C135" s="20" t="s">
        <v>14</v>
      </c>
      <c r="D135" s="19"/>
      <c r="E135" s="19"/>
      <c r="F135" s="19"/>
      <c r="G135" s="20">
        <f>'[1]2 кв. (нов.форма)'!G141+'[1]1 кв.'!G138</f>
        <v>169.76</v>
      </c>
      <c r="H135" s="20">
        <v>169.76</v>
      </c>
      <c r="I135" s="20"/>
    </row>
    <row r="136" spans="1:118">
      <c r="A136" s="122" t="s">
        <v>156</v>
      </c>
      <c r="B136" s="125" t="s">
        <v>157</v>
      </c>
      <c r="C136" s="20" t="s">
        <v>37</v>
      </c>
      <c r="D136" s="19"/>
      <c r="E136" s="19"/>
      <c r="F136" s="19"/>
      <c r="G136" s="20">
        <f>'[1]2 кв. (нов.форма)'!G142+'[1]1 кв.'!G139</f>
        <v>0</v>
      </c>
      <c r="H136" s="20">
        <v>0</v>
      </c>
      <c r="I136" s="20"/>
    </row>
    <row r="137" spans="1:118">
      <c r="A137" s="122"/>
      <c r="B137" s="125"/>
      <c r="C137" s="20" t="s">
        <v>14</v>
      </c>
      <c r="D137" s="19"/>
      <c r="E137" s="19"/>
      <c r="F137" s="19"/>
      <c r="G137" s="20">
        <f>'[1]2 кв. (нов.форма)'!G143+'[1]1 кв.'!G140</f>
        <v>0</v>
      </c>
      <c r="H137" s="20">
        <v>0</v>
      </c>
      <c r="I137" s="20"/>
    </row>
    <row r="138" spans="1:118">
      <c r="A138" s="122" t="s">
        <v>158</v>
      </c>
      <c r="B138" s="125" t="s">
        <v>159</v>
      </c>
      <c r="C138" s="20" t="s">
        <v>37</v>
      </c>
      <c r="D138" s="19"/>
      <c r="E138" s="19"/>
      <c r="F138" s="19"/>
      <c r="G138" s="20">
        <f>'[1]2 кв. (нов.форма)'!G144+'[1]1 кв.'!G141</f>
        <v>0</v>
      </c>
      <c r="H138" s="20">
        <v>0</v>
      </c>
      <c r="I138" s="20"/>
    </row>
    <row r="139" spans="1:118">
      <c r="A139" s="122"/>
      <c r="B139" s="125"/>
      <c r="C139" s="20" t="s">
        <v>14</v>
      </c>
      <c r="D139" s="19"/>
      <c r="E139" s="19"/>
      <c r="F139" s="19"/>
      <c r="G139" s="20">
        <f>'[1]2 кв. (нов.форма)'!G145+'[1]1 кв.'!G142</f>
        <v>0</v>
      </c>
      <c r="H139" s="20">
        <v>0</v>
      </c>
      <c r="I139" s="20"/>
    </row>
    <row r="140" spans="1:118">
      <c r="A140" s="122" t="s">
        <v>160</v>
      </c>
      <c r="B140" s="125" t="s">
        <v>161</v>
      </c>
      <c r="C140" s="20" t="s">
        <v>37</v>
      </c>
      <c r="D140" s="19"/>
      <c r="E140" s="19"/>
      <c r="F140" s="19"/>
      <c r="G140" s="20">
        <f>'[1]2 кв. (нов.форма)'!G146+'[1]1 кв.'!G143</f>
        <v>0</v>
      </c>
      <c r="H140" s="20">
        <v>0</v>
      </c>
      <c r="I140" s="20"/>
    </row>
    <row r="141" spans="1:118">
      <c r="A141" s="122"/>
      <c r="B141" s="125"/>
      <c r="C141" s="20" t="s">
        <v>14</v>
      </c>
      <c r="D141" s="19"/>
      <c r="E141" s="19"/>
      <c r="F141" s="19"/>
      <c r="G141" s="20">
        <f>'[1]2 кв. (нов.форма)'!G147+'[1]1 кв.'!G144</f>
        <v>0</v>
      </c>
      <c r="H141" s="20">
        <v>0</v>
      </c>
      <c r="I141" s="20"/>
    </row>
    <row r="142" spans="1:118">
      <c r="A142" s="122" t="s">
        <v>162</v>
      </c>
      <c r="B142" s="125" t="s">
        <v>163</v>
      </c>
      <c r="C142" s="20" t="s">
        <v>37</v>
      </c>
      <c r="D142" s="19"/>
      <c r="E142" s="19"/>
      <c r="F142" s="19"/>
      <c r="G142" s="20">
        <f>'[1]2 кв. (нов.форма)'!G148+'[1]1 кв.'!G145</f>
        <v>500</v>
      </c>
      <c r="H142" s="20">
        <v>500</v>
      </c>
      <c r="I142" s="20"/>
    </row>
    <row r="143" spans="1:118">
      <c r="A143" s="122"/>
      <c r="B143" s="125"/>
      <c r="C143" s="20" t="s">
        <v>14</v>
      </c>
      <c r="D143" s="19"/>
      <c r="E143" s="19"/>
      <c r="F143" s="19"/>
      <c r="G143" s="20">
        <f>'[1]2 кв. (нов.форма)'!G149+'[1]1 кв.'!G146</f>
        <v>33</v>
      </c>
      <c r="H143" s="20">
        <v>33</v>
      </c>
      <c r="I143" s="20"/>
    </row>
    <row r="144" spans="1:118">
      <c r="A144" s="122" t="s">
        <v>164</v>
      </c>
      <c r="B144" s="125" t="s">
        <v>165</v>
      </c>
      <c r="C144" s="20" t="s">
        <v>37</v>
      </c>
      <c r="D144" s="19"/>
      <c r="E144" s="19"/>
      <c r="F144" s="19"/>
      <c r="G144" s="20">
        <f>'[1]2 кв. (нов.форма)'!G150+'[1]1 кв.'!G147</f>
        <v>1600</v>
      </c>
      <c r="H144" s="20">
        <v>1600</v>
      </c>
      <c r="I144" s="20"/>
    </row>
    <row r="145" spans="1:9">
      <c r="A145" s="122"/>
      <c r="B145" s="125"/>
      <c r="C145" s="20" t="s">
        <v>14</v>
      </c>
      <c r="D145" s="19"/>
      <c r="E145" s="19"/>
      <c r="F145" s="19"/>
      <c r="G145" s="20">
        <f>'[1]2 кв. (нов.форма)'!G151+'[1]1 кв.'!G148</f>
        <v>107.78</v>
      </c>
      <c r="H145" s="20">
        <v>107.78</v>
      </c>
      <c r="I145" s="20"/>
    </row>
    <row r="146" spans="1:9">
      <c r="A146" s="122" t="s">
        <v>166</v>
      </c>
      <c r="B146" s="125" t="s">
        <v>167</v>
      </c>
      <c r="C146" s="20" t="s">
        <v>37</v>
      </c>
      <c r="D146" s="19"/>
      <c r="E146" s="19"/>
      <c r="F146" s="19"/>
      <c r="G146" s="20">
        <f>'[1]2 кв. (нов.форма)'!G152+'[1]1 кв.'!G149</f>
        <v>210</v>
      </c>
      <c r="H146" s="20">
        <v>210</v>
      </c>
      <c r="I146" s="20"/>
    </row>
    <row r="147" spans="1:9">
      <c r="A147" s="122"/>
      <c r="B147" s="125"/>
      <c r="C147" s="20" t="s">
        <v>14</v>
      </c>
      <c r="D147" s="19"/>
      <c r="E147" s="19"/>
      <c r="F147" s="19"/>
      <c r="G147" s="20">
        <f>'[1]2 кв. (нов.форма)'!G153+'[1]1 кв.'!G150</f>
        <v>13.66</v>
      </c>
      <c r="H147" s="20">
        <v>13.66</v>
      </c>
      <c r="I147" s="20"/>
    </row>
    <row r="148" spans="1:9">
      <c r="A148" s="122" t="s">
        <v>168</v>
      </c>
      <c r="B148" s="125" t="s">
        <v>169</v>
      </c>
      <c r="C148" s="20" t="s">
        <v>37</v>
      </c>
      <c r="D148" s="19"/>
      <c r="E148" s="19"/>
      <c r="F148" s="19"/>
      <c r="G148" s="20">
        <f>'[1]2 кв. (нов.форма)'!G154+'[1]1 кв.'!G151</f>
        <v>232</v>
      </c>
      <c r="H148" s="20">
        <v>232</v>
      </c>
      <c r="I148" s="20"/>
    </row>
    <row r="149" spans="1:9">
      <c r="A149" s="122"/>
      <c r="B149" s="125"/>
      <c r="C149" s="20" t="s">
        <v>14</v>
      </c>
      <c r="D149" s="19"/>
      <c r="E149" s="19"/>
      <c r="F149" s="19"/>
      <c r="G149" s="20">
        <f>'[1]2 кв. (нов.форма)'!G155+'[1]1 кв.'!G152</f>
        <v>15.32</v>
      </c>
      <c r="H149" s="20">
        <v>15.32</v>
      </c>
      <c r="I149" s="20"/>
    </row>
    <row r="150" spans="1:9">
      <c r="A150" s="122" t="s">
        <v>170</v>
      </c>
      <c r="B150" s="125" t="s">
        <v>171</v>
      </c>
      <c r="C150" s="20" t="s">
        <v>37</v>
      </c>
      <c r="D150" s="19"/>
      <c r="E150" s="19"/>
      <c r="F150" s="19"/>
      <c r="G150" s="20"/>
      <c r="H150" s="20"/>
      <c r="I150" s="20"/>
    </row>
    <row r="151" spans="1:9">
      <c r="A151" s="122"/>
      <c r="B151" s="125"/>
      <c r="C151" s="20" t="s">
        <v>14</v>
      </c>
      <c r="D151" s="19"/>
      <c r="E151" s="19"/>
      <c r="F151" s="19"/>
      <c r="G151" s="20"/>
      <c r="H151" s="20"/>
      <c r="I151" s="20"/>
    </row>
    <row r="152" spans="1:9" ht="11.25" customHeight="1">
      <c r="A152" s="26"/>
      <c r="B152" s="27"/>
      <c r="C152" s="28"/>
      <c r="D152" s="28"/>
      <c r="E152" s="28"/>
      <c r="F152" s="28"/>
      <c r="G152" s="17"/>
      <c r="H152" s="18"/>
      <c r="I152" s="18"/>
    </row>
  </sheetData>
  <mergeCells count="126"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30:A131"/>
    <mergeCell ref="B130:B131"/>
    <mergeCell ref="A136:A137"/>
    <mergeCell ref="B136:B137"/>
    <mergeCell ref="A138:A139"/>
    <mergeCell ref="B138:B139"/>
    <mergeCell ref="A124:A125"/>
    <mergeCell ref="B124:B125"/>
    <mergeCell ref="A126:A127"/>
    <mergeCell ref="B126:B127"/>
    <mergeCell ref="A128:A129"/>
    <mergeCell ref="B128:B129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6:L96"/>
    <mergeCell ref="A97:A98"/>
    <mergeCell ref="B97:B98"/>
    <mergeCell ref="A99:A100"/>
    <mergeCell ref="B99:B100"/>
    <mergeCell ref="A101:A102"/>
    <mergeCell ref="B101:B102"/>
    <mergeCell ref="A84:A85"/>
    <mergeCell ref="B84:B85"/>
    <mergeCell ref="A86:A87"/>
    <mergeCell ref="B86:B87"/>
    <mergeCell ref="A88:A89"/>
    <mergeCell ref="B88:B89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4:A65"/>
    <mergeCell ref="B64:B65"/>
    <mergeCell ref="A66:A67"/>
    <mergeCell ref="B66:B67"/>
    <mergeCell ref="A69:A70"/>
    <mergeCell ref="B69:B70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1:A32"/>
    <mergeCell ref="B31:B32"/>
    <mergeCell ref="A33:A34"/>
    <mergeCell ref="A35:A36"/>
    <mergeCell ref="B35:B36"/>
    <mergeCell ref="A37:A39"/>
    <mergeCell ref="B37:B39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8:A10"/>
    <mergeCell ref="A11:A12"/>
    <mergeCell ref="B11:B12"/>
    <mergeCell ref="A13:A14"/>
    <mergeCell ref="B13:B14"/>
    <mergeCell ref="A16:A17"/>
    <mergeCell ref="B16:B17"/>
    <mergeCell ref="A2:I2"/>
    <mergeCell ref="A3:I3"/>
    <mergeCell ref="A5:A6"/>
    <mergeCell ref="B5:B6"/>
    <mergeCell ref="C5:C6"/>
    <mergeCell ref="D5:D6"/>
    <mergeCell ref="E5:E6"/>
    <mergeCell ref="F5:F6"/>
    <mergeCell ref="G5:I5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W932"/>
  <sheetViews>
    <sheetView zoomScaleNormal="100" workbookViewId="0">
      <selection activeCell="I927" sqref="I927"/>
    </sheetView>
  </sheetViews>
  <sheetFormatPr defaultColWidth="8.85546875" defaultRowHeight="12.75"/>
  <cols>
    <col min="1" max="1" width="4.140625" style="57" customWidth="1"/>
    <col min="2" max="2" width="67" style="58" customWidth="1"/>
    <col min="3" max="3" width="10.140625" style="57" customWidth="1"/>
    <col min="4" max="4" width="11.85546875" style="59" customWidth="1"/>
    <col min="5" max="5" width="12.42578125" style="58" customWidth="1"/>
    <col min="6" max="6" width="11.7109375" style="58" customWidth="1"/>
    <col min="7" max="9" width="8.7109375" style="60" customWidth="1"/>
    <col min="10" max="86" width="8.85546875" style="61"/>
    <col min="87" max="16384" width="8.85546875" style="58"/>
  </cols>
  <sheetData>
    <row r="1" spans="1:86">
      <c r="A1" s="62"/>
      <c r="D1" s="64"/>
      <c r="E1" s="63"/>
      <c r="F1" s="63"/>
    </row>
    <row r="2" spans="1:86" ht="27.75" customHeight="1">
      <c r="A2" s="179" t="s">
        <v>338</v>
      </c>
      <c r="B2" s="179"/>
      <c r="C2" s="179"/>
      <c r="D2" s="179"/>
      <c r="E2" s="179"/>
      <c r="F2" s="179"/>
    </row>
    <row r="3" spans="1:86" ht="22.5" customHeight="1">
      <c r="A3" s="179" t="s">
        <v>337</v>
      </c>
      <c r="B3" s="179"/>
      <c r="C3" s="179"/>
      <c r="D3" s="179"/>
      <c r="E3" s="179"/>
      <c r="F3" s="179"/>
    </row>
    <row r="4" spans="1:86" ht="14.25" customHeight="1">
      <c r="A4" s="120"/>
      <c r="B4" s="120"/>
      <c r="C4" s="193"/>
      <c r="D4" s="120"/>
      <c r="E4" s="120"/>
      <c r="F4" s="120"/>
    </row>
    <row r="5" spans="1:86" ht="13.5" thickBot="1">
      <c r="A5" s="62"/>
      <c r="D5" s="64"/>
      <c r="E5" s="145" t="s">
        <v>183</v>
      </c>
      <c r="F5" s="145"/>
    </row>
    <row r="6" spans="1:86" s="65" customFormat="1" ht="27.75" customHeight="1">
      <c r="A6" s="180" t="s">
        <v>2</v>
      </c>
      <c r="B6" s="181" t="s">
        <v>184</v>
      </c>
      <c r="C6" s="181" t="s">
        <v>4</v>
      </c>
      <c r="D6" s="183" t="s">
        <v>185</v>
      </c>
      <c r="E6" s="183"/>
      <c r="F6" s="183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</row>
    <row r="7" spans="1:86" s="61" customFormat="1" ht="85.5" customHeight="1">
      <c r="A7" s="180"/>
      <c r="B7" s="181"/>
      <c r="C7" s="181"/>
      <c r="D7" s="183" t="s">
        <v>186</v>
      </c>
      <c r="E7" s="183"/>
      <c r="F7" s="183"/>
      <c r="G7" s="60"/>
      <c r="H7" s="60"/>
      <c r="I7" s="60"/>
    </row>
    <row r="8" spans="1:86" s="61" customFormat="1" ht="24" customHeight="1">
      <c r="A8" s="180"/>
      <c r="B8" s="181"/>
      <c r="C8" s="181"/>
      <c r="D8" s="184" t="s">
        <v>9</v>
      </c>
      <c r="E8" s="182" t="s">
        <v>10</v>
      </c>
      <c r="F8" s="182" t="s">
        <v>11</v>
      </c>
      <c r="G8" s="60"/>
      <c r="H8" s="60"/>
      <c r="I8" s="60"/>
    </row>
    <row r="9" spans="1:86" s="189" customFormat="1" ht="15.75">
      <c r="A9" s="185" t="s">
        <v>12</v>
      </c>
      <c r="B9" s="186" t="s">
        <v>13</v>
      </c>
      <c r="C9" s="185" t="s">
        <v>14</v>
      </c>
      <c r="D9" s="187">
        <f>E9+F9</f>
        <v>12035.157999999999</v>
      </c>
      <c r="E9" s="187">
        <f>E12+E31+E339+E818</f>
        <v>2460.7280000000001</v>
      </c>
      <c r="F9" s="187">
        <f>F12+F31+F339+F818</f>
        <v>9574.43</v>
      </c>
      <c r="G9" s="188"/>
      <c r="H9" s="188"/>
      <c r="I9" s="188"/>
    </row>
    <row r="10" spans="1:86" s="68" customFormat="1" ht="15.75" customHeight="1">
      <c r="A10" s="148">
        <v>1</v>
      </c>
      <c r="B10" s="150" t="s">
        <v>187</v>
      </c>
      <c r="C10" s="194" t="s">
        <v>16</v>
      </c>
      <c r="D10" s="69">
        <v>2</v>
      </c>
      <c r="E10" s="69">
        <v>2</v>
      </c>
      <c r="F10" s="69"/>
      <c r="G10" s="67"/>
      <c r="H10" s="67"/>
      <c r="I10" s="67"/>
    </row>
    <row r="11" spans="1:86" s="68" customFormat="1" ht="15">
      <c r="A11" s="149"/>
      <c r="B11" s="150"/>
      <c r="C11" s="119" t="s">
        <v>17</v>
      </c>
      <c r="D11" s="69">
        <v>0.38500000000000001</v>
      </c>
      <c r="E11" s="69">
        <v>0.38500000000000001</v>
      </c>
      <c r="F11" s="69"/>
      <c r="G11" s="67"/>
      <c r="H11" s="67"/>
      <c r="I11" s="67"/>
    </row>
    <row r="12" spans="1:86" s="68" customFormat="1" ht="15">
      <c r="A12" s="149"/>
      <c r="B12" s="150"/>
      <c r="C12" s="119" t="s">
        <v>14</v>
      </c>
      <c r="D12" s="69">
        <v>157.12899999999999</v>
      </c>
      <c r="E12" s="69">
        <v>157.12899999999999</v>
      </c>
      <c r="F12" s="69"/>
      <c r="G12" s="67"/>
      <c r="H12" s="67"/>
      <c r="I12" s="67"/>
    </row>
    <row r="13" spans="1:86" s="68" customFormat="1" ht="15.75" customHeight="1">
      <c r="A13" s="146" t="s">
        <v>19</v>
      </c>
      <c r="B13" s="151" t="s">
        <v>20</v>
      </c>
      <c r="C13" s="66" t="s">
        <v>17</v>
      </c>
      <c r="D13" s="70"/>
      <c r="E13" s="70"/>
      <c r="F13" s="70"/>
      <c r="G13" s="67"/>
      <c r="H13" s="67"/>
      <c r="I13" s="67"/>
    </row>
    <row r="14" spans="1:86" s="68" customFormat="1" ht="15.75" customHeight="1">
      <c r="A14" s="146"/>
      <c r="B14" s="151"/>
      <c r="C14" s="66" t="s">
        <v>14</v>
      </c>
      <c r="D14" s="70"/>
      <c r="E14" s="70"/>
      <c r="F14" s="70"/>
      <c r="G14" s="67"/>
      <c r="H14" s="67"/>
      <c r="I14" s="67"/>
    </row>
    <row r="15" spans="1:86" s="68" customFormat="1" ht="15.75" customHeight="1">
      <c r="A15" s="146" t="s">
        <v>21</v>
      </c>
      <c r="B15" s="151" t="s">
        <v>22</v>
      </c>
      <c r="C15" s="66" t="s">
        <v>17</v>
      </c>
      <c r="D15" s="70">
        <f>D18+D20</f>
        <v>0.38500000000000001</v>
      </c>
      <c r="E15" s="70">
        <v>0.38500000000000001</v>
      </c>
      <c r="F15" s="70"/>
      <c r="G15" s="67"/>
      <c r="H15" s="67"/>
      <c r="I15" s="67"/>
    </row>
    <row r="16" spans="1:86" s="68" customFormat="1" ht="15.75" customHeight="1">
      <c r="A16" s="146"/>
      <c r="B16" s="151"/>
      <c r="C16" s="66" t="s">
        <v>14</v>
      </c>
      <c r="D16" s="70">
        <f>D19+D21</f>
        <v>157.12899999999999</v>
      </c>
      <c r="E16" s="70">
        <v>157.12899999999999</v>
      </c>
      <c r="F16" s="70"/>
      <c r="G16" s="67"/>
      <c r="H16" s="67"/>
      <c r="I16" s="67"/>
      <c r="J16" s="71"/>
    </row>
    <row r="17" spans="1:9" s="68" customFormat="1" ht="15">
      <c r="A17" s="72" t="s">
        <v>23</v>
      </c>
      <c r="B17" s="73" t="s">
        <v>24</v>
      </c>
      <c r="C17" s="66" t="s">
        <v>14</v>
      </c>
      <c r="D17" s="70">
        <v>0</v>
      </c>
      <c r="E17" s="70">
        <v>0</v>
      </c>
      <c r="F17" s="70"/>
      <c r="G17" s="67"/>
      <c r="H17" s="67"/>
      <c r="I17" s="67"/>
    </row>
    <row r="18" spans="1:9" s="68" customFormat="1" ht="15">
      <c r="A18" s="146" t="s">
        <v>117</v>
      </c>
      <c r="B18" s="200" t="s">
        <v>188</v>
      </c>
      <c r="C18" s="66" t="s">
        <v>17</v>
      </c>
      <c r="D18" s="70">
        <f>0.11+0.075</f>
        <v>0.185</v>
      </c>
      <c r="E18" s="70">
        <v>0.185</v>
      </c>
      <c r="F18" s="70"/>
      <c r="G18" s="67"/>
      <c r="H18" s="67"/>
      <c r="I18" s="67"/>
    </row>
    <row r="19" spans="1:9" s="68" customFormat="1" ht="15">
      <c r="A19" s="146"/>
      <c r="B19" s="201"/>
      <c r="C19" s="66" t="s">
        <v>14</v>
      </c>
      <c r="D19" s="70">
        <f>56.437+37.524</f>
        <v>93.960999999999999</v>
      </c>
      <c r="E19" s="70">
        <v>93.960999999999999</v>
      </c>
      <c r="F19" s="70"/>
      <c r="G19" s="67"/>
      <c r="H19" s="67"/>
      <c r="I19" s="67"/>
    </row>
    <row r="20" spans="1:9" s="68" customFormat="1" ht="15">
      <c r="A20" s="146" t="s">
        <v>119</v>
      </c>
      <c r="B20" s="200" t="s">
        <v>189</v>
      </c>
      <c r="C20" s="66" t="s">
        <v>17</v>
      </c>
      <c r="D20" s="70">
        <v>0.2</v>
      </c>
      <c r="E20" s="70">
        <v>0.2</v>
      </c>
      <c r="F20" s="70"/>
      <c r="G20" s="67"/>
      <c r="H20" s="67"/>
      <c r="I20" s="67"/>
    </row>
    <row r="21" spans="1:9" s="68" customFormat="1" ht="15">
      <c r="A21" s="146"/>
      <c r="B21" s="200"/>
      <c r="C21" s="66" t="s">
        <v>14</v>
      </c>
      <c r="D21" s="70">
        <v>63.167999999999999</v>
      </c>
      <c r="E21" s="70">
        <v>63.167999999999999</v>
      </c>
      <c r="F21" s="70"/>
      <c r="G21" s="67"/>
      <c r="H21" s="67"/>
      <c r="I21" s="67"/>
    </row>
    <row r="22" spans="1:9" s="68" customFormat="1" ht="15" hidden="1">
      <c r="A22" s="146" t="s">
        <v>40</v>
      </c>
      <c r="B22" s="147"/>
      <c r="C22" s="66" t="s">
        <v>17</v>
      </c>
      <c r="D22" s="70"/>
      <c r="E22" s="70"/>
      <c r="F22" s="70"/>
      <c r="G22" s="67"/>
      <c r="H22" s="67"/>
      <c r="I22" s="67"/>
    </row>
    <row r="23" spans="1:9" s="68" customFormat="1" ht="15" hidden="1">
      <c r="A23" s="146"/>
      <c r="B23" s="147"/>
      <c r="C23" s="66" t="s">
        <v>14</v>
      </c>
      <c r="D23" s="70"/>
      <c r="E23" s="70"/>
      <c r="F23" s="70"/>
      <c r="G23" s="67"/>
      <c r="H23" s="67"/>
      <c r="I23" s="67"/>
    </row>
    <row r="24" spans="1:9" s="68" customFormat="1" ht="15" hidden="1">
      <c r="A24" s="146" t="s">
        <v>51</v>
      </c>
      <c r="B24" s="156"/>
      <c r="C24" s="66" t="s">
        <v>17</v>
      </c>
      <c r="D24" s="70"/>
      <c r="E24" s="70"/>
      <c r="F24" s="70"/>
      <c r="G24" s="67"/>
      <c r="H24" s="67"/>
      <c r="I24" s="67"/>
    </row>
    <row r="25" spans="1:9" s="68" customFormat="1" ht="15" hidden="1">
      <c r="A25" s="146"/>
      <c r="B25" s="156"/>
      <c r="C25" s="66" t="s">
        <v>14</v>
      </c>
      <c r="D25" s="70"/>
      <c r="E25" s="70"/>
      <c r="F25" s="70"/>
      <c r="G25" s="67"/>
      <c r="H25" s="67"/>
      <c r="I25" s="67"/>
    </row>
    <row r="26" spans="1:9" s="68" customFormat="1" ht="15" hidden="1">
      <c r="A26" s="146" t="s">
        <v>54</v>
      </c>
      <c r="B26" s="156"/>
      <c r="C26" s="66" t="s">
        <v>17</v>
      </c>
      <c r="D26" s="70"/>
      <c r="E26" s="70"/>
      <c r="F26" s="70"/>
      <c r="G26" s="67"/>
      <c r="H26" s="67"/>
      <c r="I26" s="67"/>
    </row>
    <row r="27" spans="1:9" s="68" customFormat="1" ht="15" hidden="1">
      <c r="A27" s="146"/>
      <c r="B27" s="157"/>
      <c r="C27" s="66" t="s">
        <v>14</v>
      </c>
      <c r="D27" s="70"/>
      <c r="E27" s="70"/>
      <c r="F27" s="70"/>
      <c r="G27" s="67"/>
      <c r="H27" s="67"/>
      <c r="I27" s="67"/>
    </row>
    <row r="28" spans="1:9" s="68" customFormat="1" ht="15" hidden="1">
      <c r="A28" s="146" t="s">
        <v>56</v>
      </c>
      <c r="B28" s="156"/>
      <c r="C28" s="66" t="s">
        <v>17</v>
      </c>
      <c r="D28" s="70"/>
      <c r="E28" s="70"/>
      <c r="F28" s="70"/>
      <c r="G28" s="67"/>
      <c r="H28" s="67"/>
      <c r="I28" s="67"/>
    </row>
    <row r="29" spans="1:9" s="68" customFormat="1" ht="15" hidden="1">
      <c r="A29" s="146"/>
      <c r="B29" s="156"/>
      <c r="C29" s="66" t="s">
        <v>14</v>
      </c>
      <c r="D29" s="70"/>
      <c r="E29" s="70"/>
      <c r="F29" s="70"/>
      <c r="G29" s="67"/>
      <c r="H29" s="67"/>
      <c r="I29" s="67"/>
    </row>
    <row r="30" spans="1:9" s="1" customFormat="1" ht="15">
      <c r="A30" s="152" t="s">
        <v>25</v>
      </c>
      <c r="B30" s="153" t="s">
        <v>26</v>
      </c>
      <c r="C30" s="195" t="s">
        <v>16</v>
      </c>
      <c r="D30" s="74">
        <v>27</v>
      </c>
      <c r="E30" s="75">
        <v>15</v>
      </c>
      <c r="F30" s="75">
        <f>F52+F74+F96+F118+F151+F184+F239+F250+F261+F294+F305+F327</f>
        <v>12</v>
      </c>
    </row>
    <row r="31" spans="1:9" s="1" customFormat="1" ht="15">
      <c r="A31" s="152"/>
      <c r="B31" s="153"/>
      <c r="C31" s="195" t="s">
        <v>14</v>
      </c>
      <c r="D31" s="74">
        <f>E31+F31</f>
        <v>1490.5</v>
      </c>
      <c r="E31" s="75">
        <f>E33+E35+E40</f>
        <v>1029.1869999999999</v>
      </c>
      <c r="F31" s="75">
        <f>F42+F53+F75+F86+F97+F108+F119+F130+F141+F152+F163+F174+F185+F196+F207+F218+F229+F240+F251+F262+F273+F284+F295+F306+F317+F328</f>
        <v>461.3130000000001</v>
      </c>
    </row>
    <row r="32" spans="1:9" s="1" customFormat="1" ht="15">
      <c r="A32" s="122" t="s">
        <v>178</v>
      </c>
      <c r="B32" s="154" t="s">
        <v>28</v>
      </c>
      <c r="C32" s="115" t="s">
        <v>29</v>
      </c>
      <c r="D32" s="76">
        <f>E32+F32</f>
        <v>8.99</v>
      </c>
      <c r="E32" s="77">
        <f t="shared" ref="E32:E39" si="0">E43+E54+E76+E87+E98+E109+E120+E131+E142+E164+E175+E197+E208+E219+E230+E241+E252+E263+E274+E285+E296+E307+E318+E329</f>
        <v>8.99</v>
      </c>
      <c r="F32" s="77">
        <f t="shared" ref="F32:F40" si="1">F43+F54+F76+F87+F98+F109+F120+F131+F142+F153+F164+F175+F186+F197+F208+F219+F230+F241+F252+F263+F274+F285+F296+F307+F318+F329</f>
        <v>0</v>
      </c>
    </row>
    <row r="33" spans="1:9" s="1" customFormat="1" ht="15">
      <c r="A33" s="122"/>
      <c r="B33" s="154"/>
      <c r="C33" s="115" t="s">
        <v>14</v>
      </c>
      <c r="D33" s="76">
        <f t="shared" ref="D33:D40" si="2">E33+F33</f>
        <v>252.64500000000001</v>
      </c>
      <c r="E33" s="79">
        <f t="shared" si="0"/>
        <v>252.64500000000001</v>
      </c>
      <c r="F33" s="79">
        <f t="shared" si="1"/>
        <v>0</v>
      </c>
    </row>
    <row r="34" spans="1:9" s="1" customFormat="1" ht="15">
      <c r="A34" s="122" t="s">
        <v>179</v>
      </c>
      <c r="B34" s="155" t="s">
        <v>31</v>
      </c>
      <c r="C34" s="115" t="s">
        <v>32</v>
      </c>
      <c r="D34" s="76">
        <f t="shared" si="2"/>
        <v>1052</v>
      </c>
      <c r="E34" s="79">
        <f t="shared" si="0"/>
        <v>1052</v>
      </c>
      <c r="F34" s="79">
        <f t="shared" si="1"/>
        <v>0</v>
      </c>
    </row>
    <row r="35" spans="1:9" s="1" customFormat="1" ht="15">
      <c r="A35" s="122"/>
      <c r="B35" s="155"/>
      <c r="C35" s="115" t="s">
        <v>14</v>
      </c>
      <c r="D35" s="76">
        <f t="shared" si="2"/>
        <v>466.74799999999999</v>
      </c>
      <c r="E35" s="79">
        <f t="shared" si="0"/>
        <v>466.74799999999999</v>
      </c>
      <c r="F35" s="79">
        <f t="shared" si="1"/>
        <v>0</v>
      </c>
    </row>
    <row r="36" spans="1:9" s="1" customFormat="1" ht="15">
      <c r="A36" s="122" t="s">
        <v>180</v>
      </c>
      <c r="B36" s="155" t="s">
        <v>34</v>
      </c>
      <c r="C36" s="115" t="s">
        <v>32</v>
      </c>
      <c r="D36" s="76">
        <f t="shared" si="2"/>
        <v>0</v>
      </c>
      <c r="E36" s="79">
        <f t="shared" si="0"/>
        <v>0</v>
      </c>
      <c r="F36" s="79">
        <f t="shared" si="1"/>
        <v>0</v>
      </c>
    </row>
    <row r="37" spans="1:9" s="1" customFormat="1" ht="15">
      <c r="A37" s="122"/>
      <c r="B37" s="155"/>
      <c r="C37" s="115" t="s">
        <v>14</v>
      </c>
      <c r="D37" s="76">
        <f t="shared" si="2"/>
        <v>0</v>
      </c>
      <c r="E37" s="79">
        <f t="shared" si="0"/>
        <v>0</v>
      </c>
      <c r="F37" s="79">
        <f t="shared" si="1"/>
        <v>0</v>
      </c>
    </row>
    <row r="38" spans="1:9" s="1" customFormat="1" ht="15">
      <c r="A38" s="122" t="s">
        <v>181</v>
      </c>
      <c r="B38" s="154" t="s">
        <v>36</v>
      </c>
      <c r="C38" s="115" t="s">
        <v>37</v>
      </c>
      <c r="D38" s="76">
        <f t="shared" si="2"/>
        <v>0</v>
      </c>
      <c r="E38" s="79">
        <f t="shared" si="0"/>
        <v>0</v>
      </c>
      <c r="F38" s="79">
        <f t="shared" si="1"/>
        <v>0</v>
      </c>
    </row>
    <row r="39" spans="1:9" s="1" customFormat="1" ht="15">
      <c r="A39" s="122"/>
      <c r="B39" s="154"/>
      <c r="C39" s="115" t="s">
        <v>14</v>
      </c>
      <c r="D39" s="76">
        <f t="shared" si="2"/>
        <v>0</v>
      </c>
      <c r="E39" s="79">
        <f t="shared" si="0"/>
        <v>0</v>
      </c>
      <c r="F39" s="79">
        <f t="shared" si="1"/>
        <v>0</v>
      </c>
    </row>
    <row r="40" spans="1:9" s="1" customFormat="1" ht="15">
      <c r="A40" s="11" t="s">
        <v>182</v>
      </c>
      <c r="B40" s="80" t="s">
        <v>39</v>
      </c>
      <c r="C40" s="115" t="s">
        <v>14</v>
      </c>
      <c r="D40" s="76">
        <f t="shared" si="2"/>
        <v>771.10700000000008</v>
      </c>
      <c r="E40" s="79">
        <f>E51+E62+E73+E84+E95+E106+E117+E128+E139+E150+E161+E172+E183+E194+E205+E216+E227+E238+E249+E260+E271+E282+E293+E304+E315+E326+E337</f>
        <v>309.79399999999998</v>
      </c>
      <c r="F40" s="79">
        <f t="shared" si="1"/>
        <v>461.3130000000001</v>
      </c>
    </row>
    <row r="41" spans="1:9" s="1" customFormat="1" ht="15">
      <c r="A41" s="158">
        <v>1</v>
      </c>
      <c r="B41" s="202" t="s">
        <v>190</v>
      </c>
      <c r="C41" s="196" t="s">
        <v>16</v>
      </c>
      <c r="D41" s="82">
        <v>1</v>
      </c>
      <c r="E41" s="79">
        <v>1</v>
      </c>
      <c r="F41" s="79">
        <f>+F52+F63+F74+F85+F96+F107+F118+F129+F140+F151+F162+F173+F184+F195+F206+F217+F228+F239+F250+F261+F272+F283+F294+F305+F316+F327</f>
        <v>12</v>
      </c>
      <c r="I41" s="10"/>
    </row>
    <row r="42" spans="1:9" s="1" customFormat="1" ht="15">
      <c r="A42" s="159"/>
      <c r="B42" s="81"/>
      <c r="C42" s="196" t="s">
        <v>14</v>
      </c>
      <c r="D42" s="77">
        <f>E42+F42</f>
        <v>209.55100000000002</v>
      </c>
      <c r="E42" s="79">
        <f>E44+E46+E48+E50+E51</f>
        <v>209.55100000000002</v>
      </c>
      <c r="F42" s="83">
        <f>F44+F46+F48+F50+F51</f>
        <v>0</v>
      </c>
    </row>
    <row r="43" spans="1:9" s="1" customFormat="1" ht="15" customHeight="1">
      <c r="A43" s="159"/>
      <c r="B43" s="81" t="s">
        <v>28</v>
      </c>
      <c r="C43" s="197" t="s">
        <v>29</v>
      </c>
      <c r="D43" s="77">
        <f>E43+F43</f>
        <v>0.99</v>
      </c>
      <c r="E43" s="79">
        <v>0.99</v>
      </c>
      <c r="F43" s="83"/>
    </row>
    <row r="44" spans="1:9" s="1" customFormat="1" ht="15">
      <c r="A44" s="159"/>
      <c r="B44" s="81"/>
      <c r="C44" s="197" t="s">
        <v>14</v>
      </c>
      <c r="D44" s="77">
        <f t="shared" ref="D44:D51" si="3">E44+F44</f>
        <v>208.489</v>
      </c>
      <c r="E44" s="79">
        <v>208.489</v>
      </c>
      <c r="F44" s="83"/>
    </row>
    <row r="45" spans="1:9" s="1" customFormat="1" ht="15">
      <c r="A45" s="159"/>
      <c r="B45" s="81" t="s">
        <v>31</v>
      </c>
      <c r="C45" s="197" t="s">
        <v>32</v>
      </c>
      <c r="D45" s="77">
        <f t="shared" si="3"/>
        <v>0</v>
      </c>
      <c r="E45" s="79"/>
      <c r="F45" s="83"/>
    </row>
    <row r="46" spans="1:9" s="1" customFormat="1" ht="15">
      <c r="A46" s="159"/>
      <c r="B46" s="81"/>
      <c r="C46" s="197" t="s">
        <v>14</v>
      </c>
      <c r="D46" s="77">
        <f t="shared" si="3"/>
        <v>0</v>
      </c>
      <c r="E46" s="79"/>
      <c r="F46" s="83"/>
    </row>
    <row r="47" spans="1:9" s="1" customFormat="1" ht="15">
      <c r="A47" s="159"/>
      <c r="B47" s="81" t="s">
        <v>34</v>
      </c>
      <c r="C47" s="197" t="s">
        <v>32</v>
      </c>
      <c r="D47" s="77">
        <f t="shared" si="3"/>
        <v>0</v>
      </c>
      <c r="E47" s="79"/>
      <c r="F47" s="83"/>
    </row>
    <row r="48" spans="1:9" s="1" customFormat="1" ht="15">
      <c r="A48" s="159"/>
      <c r="B48" s="81"/>
      <c r="C48" s="197" t="s">
        <v>14</v>
      </c>
      <c r="D48" s="77">
        <f t="shared" si="3"/>
        <v>0</v>
      </c>
      <c r="E48" s="79"/>
      <c r="F48" s="83"/>
    </row>
    <row r="49" spans="1:6" s="1" customFormat="1" ht="15">
      <c r="A49" s="159"/>
      <c r="B49" s="81" t="s">
        <v>36</v>
      </c>
      <c r="C49" s="197" t="s">
        <v>37</v>
      </c>
      <c r="D49" s="77">
        <f t="shared" si="3"/>
        <v>0</v>
      </c>
      <c r="E49" s="79"/>
      <c r="F49" s="83"/>
    </row>
    <row r="50" spans="1:6" s="1" customFormat="1" ht="15">
      <c r="A50" s="159"/>
      <c r="B50" s="81"/>
      <c r="C50" s="197" t="s">
        <v>14</v>
      </c>
      <c r="D50" s="77">
        <f t="shared" si="3"/>
        <v>0</v>
      </c>
      <c r="E50" s="79"/>
      <c r="F50" s="83"/>
    </row>
    <row r="51" spans="1:6" s="1" customFormat="1" ht="15">
      <c r="A51" s="160"/>
      <c r="B51" s="81" t="s">
        <v>39</v>
      </c>
      <c r="C51" s="197" t="s">
        <v>14</v>
      </c>
      <c r="D51" s="77">
        <f t="shared" si="3"/>
        <v>1.0620000000000001</v>
      </c>
      <c r="E51" s="79">
        <v>1.0620000000000001</v>
      </c>
      <c r="F51" s="83"/>
    </row>
    <row r="52" spans="1:6" s="1" customFormat="1" ht="15">
      <c r="A52" s="158">
        <v>2</v>
      </c>
      <c r="B52" s="202" t="s">
        <v>191</v>
      </c>
      <c r="C52" s="196" t="s">
        <v>16</v>
      </c>
      <c r="D52" s="82">
        <v>1</v>
      </c>
      <c r="E52" s="79"/>
      <c r="F52" s="83">
        <v>1</v>
      </c>
    </row>
    <row r="53" spans="1:6" s="1" customFormat="1" ht="15">
      <c r="A53" s="159"/>
      <c r="B53" s="81"/>
      <c r="C53" s="196" t="s">
        <v>14</v>
      </c>
      <c r="D53" s="77">
        <f>E53+F53</f>
        <v>64.350999999999999</v>
      </c>
      <c r="E53" s="79">
        <f>E55+E57+E59+E61+E62</f>
        <v>25.367000000000001</v>
      </c>
      <c r="F53" s="83">
        <f>F55+F57+F59+F61+F62</f>
        <v>38.984000000000002</v>
      </c>
    </row>
    <row r="54" spans="1:6" s="1" customFormat="1" ht="15">
      <c r="A54" s="159"/>
      <c r="B54" s="81" t="s">
        <v>28</v>
      </c>
      <c r="C54" s="197" t="s">
        <v>29</v>
      </c>
      <c r="D54" s="77">
        <f t="shared" ref="D54:D73" si="4">E54+F54</f>
        <v>0</v>
      </c>
      <c r="E54" s="79"/>
      <c r="F54" s="83"/>
    </row>
    <row r="55" spans="1:6" s="1" customFormat="1" ht="15">
      <c r="A55" s="159"/>
      <c r="B55" s="81"/>
      <c r="C55" s="197" t="s">
        <v>14</v>
      </c>
      <c r="D55" s="77">
        <f t="shared" si="4"/>
        <v>0</v>
      </c>
      <c r="E55" s="79"/>
      <c r="F55" s="83"/>
    </row>
    <row r="56" spans="1:6" s="1" customFormat="1" ht="15">
      <c r="A56" s="159"/>
      <c r="B56" s="81" t="s">
        <v>31</v>
      </c>
      <c r="C56" s="197" t="s">
        <v>32</v>
      </c>
      <c r="D56" s="77">
        <f t="shared" si="4"/>
        <v>0</v>
      </c>
      <c r="E56" s="79"/>
      <c r="F56" s="83"/>
    </row>
    <row r="57" spans="1:6" s="1" customFormat="1" ht="15">
      <c r="A57" s="159"/>
      <c r="B57" s="81"/>
      <c r="C57" s="197" t="s">
        <v>14</v>
      </c>
      <c r="D57" s="77">
        <f t="shared" si="4"/>
        <v>0</v>
      </c>
      <c r="E57" s="79"/>
      <c r="F57" s="83"/>
    </row>
    <row r="58" spans="1:6" s="1" customFormat="1" ht="15">
      <c r="A58" s="159"/>
      <c r="B58" s="81" t="s">
        <v>34</v>
      </c>
      <c r="C58" s="197" t="s">
        <v>32</v>
      </c>
      <c r="D58" s="77">
        <f t="shared" si="4"/>
        <v>0</v>
      </c>
      <c r="E58" s="79"/>
      <c r="F58" s="83"/>
    </row>
    <row r="59" spans="1:6" s="1" customFormat="1" ht="15">
      <c r="A59" s="159"/>
      <c r="B59" s="81"/>
      <c r="C59" s="197" t="s">
        <v>14</v>
      </c>
      <c r="D59" s="77">
        <f t="shared" si="4"/>
        <v>0</v>
      </c>
      <c r="E59" s="79"/>
      <c r="F59" s="83"/>
    </row>
    <row r="60" spans="1:6" s="1" customFormat="1" ht="15">
      <c r="A60" s="159"/>
      <c r="B60" s="81" t="s">
        <v>36</v>
      </c>
      <c r="C60" s="197" t="s">
        <v>37</v>
      </c>
      <c r="D60" s="77">
        <f t="shared" si="4"/>
        <v>0</v>
      </c>
      <c r="E60" s="79"/>
      <c r="F60" s="83"/>
    </row>
    <row r="61" spans="1:6" s="1" customFormat="1" ht="15">
      <c r="A61" s="159"/>
      <c r="B61" s="81"/>
      <c r="C61" s="197" t="s">
        <v>14</v>
      </c>
      <c r="D61" s="77">
        <f t="shared" si="4"/>
        <v>0</v>
      </c>
      <c r="E61" s="79"/>
      <c r="F61" s="83"/>
    </row>
    <row r="62" spans="1:6" s="1" customFormat="1" ht="15">
      <c r="A62" s="160"/>
      <c r="B62" s="81" t="s">
        <v>39</v>
      </c>
      <c r="C62" s="197" t="s">
        <v>14</v>
      </c>
      <c r="D62" s="77">
        <f t="shared" si="4"/>
        <v>64.350999999999999</v>
      </c>
      <c r="E62" s="79">
        <v>25.367000000000001</v>
      </c>
      <c r="F62" s="83">
        <v>38.984000000000002</v>
      </c>
    </row>
    <row r="63" spans="1:6" s="1" customFormat="1" ht="15">
      <c r="A63" s="158">
        <v>3</v>
      </c>
      <c r="B63" s="202" t="s">
        <v>192</v>
      </c>
      <c r="C63" s="196" t="s">
        <v>16</v>
      </c>
      <c r="D63" s="76">
        <f t="shared" si="4"/>
        <v>1</v>
      </c>
      <c r="E63" s="84">
        <v>1</v>
      </c>
      <c r="F63" s="83"/>
    </row>
    <row r="64" spans="1:6" s="1" customFormat="1" ht="15">
      <c r="A64" s="159"/>
      <c r="B64" s="81"/>
      <c r="C64" s="196" t="s">
        <v>14</v>
      </c>
      <c r="D64" s="76">
        <f t="shared" si="4"/>
        <v>1.0620000000000001</v>
      </c>
      <c r="E64" s="84">
        <f>E66+E68+E70+E72+E73</f>
        <v>1.0620000000000001</v>
      </c>
      <c r="F64" s="83"/>
    </row>
    <row r="65" spans="1:6" s="1" customFormat="1" ht="15">
      <c r="A65" s="159"/>
      <c r="B65" s="81" t="s">
        <v>28</v>
      </c>
      <c r="C65" s="197" t="s">
        <v>29</v>
      </c>
      <c r="D65" s="76">
        <f t="shared" si="4"/>
        <v>0</v>
      </c>
      <c r="E65" s="84"/>
      <c r="F65" s="83"/>
    </row>
    <row r="66" spans="1:6" s="1" customFormat="1" ht="15">
      <c r="A66" s="159"/>
      <c r="B66" s="81"/>
      <c r="C66" s="197" t="s">
        <v>14</v>
      </c>
      <c r="D66" s="76">
        <f t="shared" si="4"/>
        <v>0</v>
      </c>
      <c r="E66" s="84"/>
      <c r="F66" s="83"/>
    </row>
    <row r="67" spans="1:6" s="1" customFormat="1" ht="15">
      <c r="A67" s="159"/>
      <c r="B67" s="81" t="s">
        <v>31</v>
      </c>
      <c r="C67" s="197" t="s">
        <v>32</v>
      </c>
      <c r="D67" s="76">
        <f t="shared" si="4"/>
        <v>0</v>
      </c>
      <c r="E67" s="84"/>
      <c r="F67" s="83"/>
    </row>
    <row r="68" spans="1:6" s="1" customFormat="1" ht="15">
      <c r="A68" s="159"/>
      <c r="B68" s="81"/>
      <c r="C68" s="197" t="s">
        <v>14</v>
      </c>
      <c r="D68" s="76">
        <f t="shared" si="4"/>
        <v>0</v>
      </c>
      <c r="E68" s="84"/>
      <c r="F68" s="83"/>
    </row>
    <row r="69" spans="1:6" s="1" customFormat="1" ht="15">
      <c r="A69" s="159"/>
      <c r="B69" s="81" t="s">
        <v>34</v>
      </c>
      <c r="C69" s="197" t="s">
        <v>32</v>
      </c>
      <c r="D69" s="76">
        <f t="shared" si="4"/>
        <v>0</v>
      </c>
      <c r="E69" s="84"/>
      <c r="F69" s="83"/>
    </row>
    <row r="70" spans="1:6" s="1" customFormat="1" ht="15">
      <c r="A70" s="159"/>
      <c r="B70" s="81"/>
      <c r="C70" s="197" t="s">
        <v>14</v>
      </c>
      <c r="D70" s="76">
        <f t="shared" si="4"/>
        <v>0</v>
      </c>
      <c r="E70" s="84"/>
      <c r="F70" s="83"/>
    </row>
    <row r="71" spans="1:6" s="1" customFormat="1" ht="15">
      <c r="A71" s="159"/>
      <c r="B71" s="81" t="s">
        <v>36</v>
      </c>
      <c r="C71" s="197" t="s">
        <v>37</v>
      </c>
      <c r="D71" s="76">
        <f t="shared" si="4"/>
        <v>0</v>
      </c>
      <c r="E71" s="84"/>
      <c r="F71" s="83"/>
    </row>
    <row r="72" spans="1:6" s="1" customFormat="1" ht="15">
      <c r="A72" s="159"/>
      <c r="B72" s="81"/>
      <c r="C72" s="197" t="s">
        <v>14</v>
      </c>
      <c r="D72" s="76">
        <f t="shared" si="4"/>
        <v>0</v>
      </c>
      <c r="E72" s="84"/>
      <c r="F72" s="83"/>
    </row>
    <row r="73" spans="1:6" s="1" customFormat="1" ht="15">
      <c r="A73" s="160"/>
      <c r="B73" s="81" t="s">
        <v>39</v>
      </c>
      <c r="C73" s="197" t="s">
        <v>14</v>
      </c>
      <c r="D73" s="76">
        <f t="shared" si="4"/>
        <v>1.0620000000000001</v>
      </c>
      <c r="E73" s="84">
        <v>1.0620000000000001</v>
      </c>
      <c r="F73" s="83"/>
    </row>
    <row r="74" spans="1:6" s="1" customFormat="1" ht="15">
      <c r="A74" s="158">
        <v>4</v>
      </c>
      <c r="B74" s="203" t="s">
        <v>193</v>
      </c>
      <c r="C74" s="115" t="s">
        <v>16</v>
      </c>
      <c r="D74" s="76">
        <v>1</v>
      </c>
      <c r="E74" s="79"/>
      <c r="F74" s="79">
        <v>1</v>
      </c>
    </row>
    <row r="75" spans="1:6" s="1" customFormat="1" ht="15">
      <c r="A75" s="159"/>
      <c r="B75" s="85"/>
      <c r="C75" s="115" t="s">
        <v>14</v>
      </c>
      <c r="D75" s="76">
        <f>E75+F75</f>
        <v>199.98199999999997</v>
      </c>
      <c r="E75" s="84">
        <f>E77+E79+E81+E83+E84</f>
        <v>148.00299999999999</v>
      </c>
      <c r="F75" s="84">
        <f>F77+F79+F81+F83+F84</f>
        <v>51.978999999999999</v>
      </c>
    </row>
    <row r="76" spans="1:6" s="1" customFormat="1" ht="15">
      <c r="A76" s="159"/>
      <c r="B76" s="154" t="s">
        <v>28</v>
      </c>
      <c r="C76" s="115" t="s">
        <v>29</v>
      </c>
      <c r="D76" s="76">
        <f>E76+F76</f>
        <v>8</v>
      </c>
      <c r="E76" s="79">
        <v>8</v>
      </c>
      <c r="F76" s="79"/>
    </row>
    <row r="77" spans="1:6" s="1" customFormat="1" ht="15">
      <c r="A77" s="159"/>
      <c r="B77" s="154"/>
      <c r="C77" s="115" t="s">
        <v>14</v>
      </c>
      <c r="D77" s="76">
        <f t="shared" ref="D77:D95" si="5">E77+F77</f>
        <v>44.155999999999999</v>
      </c>
      <c r="E77" s="79">
        <v>44.155999999999999</v>
      </c>
      <c r="F77" s="79"/>
    </row>
    <row r="78" spans="1:6" s="1" customFormat="1" ht="15">
      <c r="A78" s="159"/>
      <c r="B78" s="155" t="s">
        <v>31</v>
      </c>
      <c r="C78" s="115" t="s">
        <v>32</v>
      </c>
      <c r="D78" s="76">
        <f t="shared" si="5"/>
        <v>0</v>
      </c>
      <c r="E78" s="79"/>
      <c r="F78" s="79"/>
    </row>
    <row r="79" spans="1:6" s="1" customFormat="1" ht="15">
      <c r="A79" s="159"/>
      <c r="B79" s="155"/>
      <c r="C79" s="115" t="s">
        <v>14</v>
      </c>
      <c r="D79" s="76">
        <f t="shared" si="5"/>
        <v>0</v>
      </c>
      <c r="E79" s="79"/>
      <c r="F79" s="79"/>
    </row>
    <row r="80" spans="1:6" s="1" customFormat="1" ht="15">
      <c r="A80" s="159"/>
      <c r="B80" s="155" t="s">
        <v>34</v>
      </c>
      <c r="C80" s="115" t="s">
        <v>32</v>
      </c>
      <c r="D80" s="76"/>
      <c r="E80" s="79"/>
      <c r="F80" s="79"/>
    </row>
    <row r="81" spans="1:6" s="1" customFormat="1" ht="15">
      <c r="A81" s="159"/>
      <c r="B81" s="155"/>
      <c r="C81" s="115" t="s">
        <v>14</v>
      </c>
      <c r="D81" s="76"/>
      <c r="E81" s="79"/>
      <c r="F81" s="79"/>
    </row>
    <row r="82" spans="1:6" s="1" customFormat="1" ht="15">
      <c r="A82" s="159"/>
      <c r="B82" s="154" t="s">
        <v>36</v>
      </c>
      <c r="C82" s="115" t="s">
        <v>37</v>
      </c>
      <c r="D82" s="76">
        <f t="shared" si="5"/>
        <v>0</v>
      </c>
      <c r="E82" s="79"/>
      <c r="F82" s="79"/>
    </row>
    <row r="83" spans="1:6" s="1" customFormat="1" ht="15">
      <c r="A83" s="159"/>
      <c r="B83" s="154"/>
      <c r="C83" s="115" t="s">
        <v>14</v>
      </c>
      <c r="D83" s="76">
        <f t="shared" si="5"/>
        <v>0</v>
      </c>
      <c r="E83" s="79"/>
      <c r="F83" s="79"/>
    </row>
    <row r="84" spans="1:6" s="1" customFormat="1" ht="15">
      <c r="A84" s="160"/>
      <c r="B84" s="80" t="s">
        <v>39</v>
      </c>
      <c r="C84" s="115" t="s">
        <v>14</v>
      </c>
      <c r="D84" s="76">
        <f t="shared" si="5"/>
        <v>155.82599999999999</v>
      </c>
      <c r="E84" s="79">
        <f>101.505+2.342</f>
        <v>103.84699999999999</v>
      </c>
      <c r="F84" s="79">
        <v>51.978999999999999</v>
      </c>
    </row>
    <row r="85" spans="1:6" s="1" customFormat="1" ht="15">
      <c r="A85" s="158">
        <v>5</v>
      </c>
      <c r="B85" s="202" t="s">
        <v>194</v>
      </c>
      <c r="C85" s="196" t="s">
        <v>16</v>
      </c>
      <c r="D85" s="76">
        <f t="shared" si="5"/>
        <v>1</v>
      </c>
      <c r="E85" s="84">
        <v>1</v>
      </c>
      <c r="F85" s="83"/>
    </row>
    <row r="86" spans="1:6" s="1" customFormat="1" ht="15">
      <c r="A86" s="159"/>
      <c r="B86" s="81"/>
      <c r="C86" s="196" t="s">
        <v>14</v>
      </c>
      <c r="D86" s="76">
        <f t="shared" si="5"/>
        <v>120.47199999999999</v>
      </c>
      <c r="E86" s="84">
        <f>E88+E90+E92+E94+E95</f>
        <v>120.47199999999999</v>
      </c>
      <c r="F86" s="83"/>
    </row>
    <row r="87" spans="1:6" s="1" customFormat="1" ht="15">
      <c r="A87" s="159"/>
      <c r="B87" s="81" t="s">
        <v>28</v>
      </c>
      <c r="C87" s="197" t="s">
        <v>29</v>
      </c>
      <c r="D87" s="76">
        <f t="shared" si="5"/>
        <v>0</v>
      </c>
      <c r="E87" s="84"/>
      <c r="F87" s="83"/>
    </row>
    <row r="88" spans="1:6" s="1" customFormat="1" ht="15">
      <c r="A88" s="159"/>
      <c r="B88" s="81"/>
      <c r="C88" s="197" t="s">
        <v>14</v>
      </c>
      <c r="D88" s="76">
        <f t="shared" si="5"/>
        <v>0</v>
      </c>
      <c r="E88" s="84"/>
      <c r="F88" s="83"/>
    </row>
    <row r="89" spans="1:6" s="1" customFormat="1" ht="15">
      <c r="A89" s="159"/>
      <c r="B89" s="81" t="s">
        <v>31</v>
      </c>
      <c r="C89" s="197" t="s">
        <v>32</v>
      </c>
      <c r="D89" s="76">
        <f t="shared" si="5"/>
        <v>0</v>
      </c>
      <c r="E89" s="84"/>
      <c r="F89" s="83"/>
    </row>
    <row r="90" spans="1:6" s="1" customFormat="1" ht="15">
      <c r="A90" s="159"/>
      <c r="B90" s="81"/>
      <c r="C90" s="197" t="s">
        <v>14</v>
      </c>
      <c r="D90" s="76">
        <f t="shared" si="5"/>
        <v>0</v>
      </c>
      <c r="E90" s="84"/>
      <c r="F90" s="83"/>
    </row>
    <row r="91" spans="1:6" s="1" customFormat="1" ht="15">
      <c r="A91" s="159"/>
      <c r="B91" s="81" t="s">
        <v>34</v>
      </c>
      <c r="C91" s="197" t="s">
        <v>32</v>
      </c>
      <c r="D91" s="76">
        <f t="shared" si="5"/>
        <v>0</v>
      </c>
      <c r="E91" s="84"/>
      <c r="F91" s="83"/>
    </row>
    <row r="92" spans="1:6" s="1" customFormat="1" ht="15">
      <c r="A92" s="159"/>
      <c r="B92" s="81"/>
      <c r="C92" s="197" t="s">
        <v>14</v>
      </c>
      <c r="D92" s="76">
        <f t="shared" si="5"/>
        <v>0</v>
      </c>
      <c r="E92" s="84"/>
      <c r="F92" s="83"/>
    </row>
    <row r="93" spans="1:6" s="1" customFormat="1" ht="15">
      <c r="A93" s="159"/>
      <c r="B93" s="81" t="s">
        <v>36</v>
      </c>
      <c r="C93" s="197" t="s">
        <v>37</v>
      </c>
      <c r="D93" s="76">
        <f t="shared" si="5"/>
        <v>0</v>
      </c>
      <c r="E93" s="84"/>
      <c r="F93" s="83"/>
    </row>
    <row r="94" spans="1:6" s="1" customFormat="1" ht="15">
      <c r="A94" s="159"/>
      <c r="B94" s="81"/>
      <c r="C94" s="197" t="s">
        <v>14</v>
      </c>
      <c r="D94" s="76">
        <f t="shared" si="5"/>
        <v>0</v>
      </c>
      <c r="E94" s="84"/>
      <c r="F94" s="83"/>
    </row>
    <row r="95" spans="1:6" s="1" customFormat="1" ht="15">
      <c r="A95" s="160"/>
      <c r="B95" s="81" t="s">
        <v>39</v>
      </c>
      <c r="C95" s="197" t="s">
        <v>14</v>
      </c>
      <c r="D95" s="76">
        <f t="shared" si="5"/>
        <v>120.47199999999999</v>
      </c>
      <c r="E95" s="84">
        <f>119.41+1.062</f>
        <v>120.47199999999999</v>
      </c>
      <c r="F95" s="83"/>
    </row>
    <row r="96" spans="1:6" s="1" customFormat="1" ht="15">
      <c r="A96" s="158">
        <v>6</v>
      </c>
      <c r="B96" s="202" t="s">
        <v>195</v>
      </c>
      <c r="C96" s="196" t="s">
        <v>16</v>
      </c>
      <c r="D96" s="82">
        <v>1</v>
      </c>
      <c r="E96" s="79"/>
      <c r="F96" s="83">
        <v>1</v>
      </c>
    </row>
    <row r="97" spans="1:6" s="1" customFormat="1" ht="15">
      <c r="A97" s="159"/>
      <c r="B97" s="81"/>
      <c r="C97" s="196" t="s">
        <v>14</v>
      </c>
      <c r="D97" s="77">
        <f>E97+F97</f>
        <v>83.301000000000002</v>
      </c>
      <c r="E97" s="79">
        <f>E99+E101+E103+E105+E106</f>
        <v>63.808999999999997</v>
      </c>
      <c r="F97" s="83">
        <f>F99+F101+F103+F105+F106</f>
        <v>19.492000000000001</v>
      </c>
    </row>
    <row r="98" spans="1:6" s="1" customFormat="1" ht="15">
      <c r="A98" s="159"/>
      <c r="B98" s="81" t="s">
        <v>28</v>
      </c>
      <c r="C98" s="197" t="s">
        <v>29</v>
      </c>
      <c r="D98" s="77">
        <f t="shared" ref="D98:D105" si="6">E98+F98</f>
        <v>0</v>
      </c>
      <c r="E98" s="79"/>
      <c r="F98" s="83"/>
    </row>
    <row r="99" spans="1:6" s="1" customFormat="1" ht="15">
      <c r="A99" s="159"/>
      <c r="B99" s="81"/>
      <c r="C99" s="197" t="s">
        <v>14</v>
      </c>
      <c r="D99" s="77">
        <f t="shared" si="6"/>
        <v>0</v>
      </c>
      <c r="E99" s="79"/>
      <c r="F99" s="83"/>
    </row>
    <row r="100" spans="1:6" s="1" customFormat="1" ht="15">
      <c r="A100" s="159"/>
      <c r="B100" s="81" t="s">
        <v>31</v>
      </c>
      <c r="C100" s="197" t="s">
        <v>32</v>
      </c>
      <c r="D100" s="77">
        <f t="shared" si="6"/>
        <v>144</v>
      </c>
      <c r="E100" s="79">
        <v>144</v>
      </c>
      <c r="F100" s="83"/>
    </row>
    <row r="101" spans="1:6" s="1" customFormat="1" ht="15">
      <c r="A101" s="159"/>
      <c r="B101" s="81"/>
      <c r="C101" s="197" t="s">
        <v>14</v>
      </c>
      <c r="D101" s="77">
        <f t="shared" si="6"/>
        <v>63.808999999999997</v>
      </c>
      <c r="E101" s="79">
        <v>63.808999999999997</v>
      </c>
      <c r="F101" s="83"/>
    </row>
    <row r="102" spans="1:6" s="1" customFormat="1" ht="15">
      <c r="A102" s="159"/>
      <c r="B102" s="81" t="s">
        <v>34</v>
      </c>
      <c r="C102" s="197" t="s">
        <v>32</v>
      </c>
      <c r="D102" s="77">
        <f t="shared" si="6"/>
        <v>0</v>
      </c>
      <c r="E102" s="79"/>
      <c r="F102" s="83"/>
    </row>
    <row r="103" spans="1:6" s="1" customFormat="1" ht="15">
      <c r="A103" s="159"/>
      <c r="B103" s="81"/>
      <c r="C103" s="197" t="s">
        <v>14</v>
      </c>
      <c r="D103" s="77">
        <f t="shared" si="6"/>
        <v>0</v>
      </c>
      <c r="E103" s="79"/>
      <c r="F103" s="83"/>
    </row>
    <row r="104" spans="1:6" s="1" customFormat="1" ht="15">
      <c r="A104" s="159"/>
      <c r="B104" s="81" t="s">
        <v>36</v>
      </c>
      <c r="C104" s="197" t="s">
        <v>37</v>
      </c>
      <c r="D104" s="77">
        <f t="shared" si="6"/>
        <v>0</v>
      </c>
      <c r="E104" s="79"/>
      <c r="F104" s="83"/>
    </row>
    <row r="105" spans="1:6" s="1" customFormat="1" ht="15">
      <c r="A105" s="159"/>
      <c r="B105" s="81"/>
      <c r="C105" s="197" t="s">
        <v>14</v>
      </c>
      <c r="D105" s="77">
        <f t="shared" si="6"/>
        <v>0</v>
      </c>
      <c r="E105" s="79"/>
      <c r="F105" s="83"/>
    </row>
    <row r="106" spans="1:6" s="1" customFormat="1" ht="15">
      <c r="A106" s="160"/>
      <c r="B106" s="81" t="s">
        <v>39</v>
      </c>
      <c r="C106" s="197" t="s">
        <v>14</v>
      </c>
      <c r="D106" s="77">
        <f>E106+F106</f>
        <v>19.492000000000001</v>
      </c>
      <c r="E106" s="79"/>
      <c r="F106" s="83">
        <v>19.492000000000001</v>
      </c>
    </row>
    <row r="107" spans="1:6" s="1" customFormat="1" ht="15">
      <c r="A107" s="158">
        <v>7</v>
      </c>
      <c r="B107" s="202" t="s">
        <v>196</v>
      </c>
      <c r="C107" s="196" t="s">
        <v>16</v>
      </c>
      <c r="D107" s="76">
        <f t="shared" ref="D107:D139" si="7">E107+F107</f>
        <v>1</v>
      </c>
      <c r="E107" s="84">
        <v>1</v>
      </c>
      <c r="F107" s="83"/>
    </row>
    <row r="108" spans="1:6" s="1" customFormat="1" ht="15">
      <c r="A108" s="159"/>
      <c r="B108" s="81"/>
      <c r="C108" s="196" t="s">
        <v>14</v>
      </c>
      <c r="D108" s="76">
        <f t="shared" si="7"/>
        <v>105.301</v>
      </c>
      <c r="E108" s="84">
        <f>E110+E112+E114+E116+E117</f>
        <v>105.301</v>
      </c>
      <c r="F108" s="83"/>
    </row>
    <row r="109" spans="1:6" s="1" customFormat="1" ht="15">
      <c r="A109" s="159"/>
      <c r="B109" s="81" t="s">
        <v>28</v>
      </c>
      <c r="C109" s="197" t="s">
        <v>29</v>
      </c>
      <c r="D109" s="76">
        <f t="shared" si="7"/>
        <v>0</v>
      </c>
      <c r="E109" s="84"/>
      <c r="F109" s="83"/>
    </row>
    <row r="110" spans="1:6" s="1" customFormat="1" ht="15">
      <c r="A110" s="159"/>
      <c r="B110" s="81"/>
      <c r="C110" s="197" t="s">
        <v>14</v>
      </c>
      <c r="D110" s="76">
        <f t="shared" si="7"/>
        <v>0</v>
      </c>
      <c r="E110" s="84"/>
      <c r="F110" s="83"/>
    </row>
    <row r="111" spans="1:6" s="1" customFormat="1" ht="15">
      <c r="A111" s="159"/>
      <c r="B111" s="81" t="s">
        <v>31</v>
      </c>
      <c r="C111" s="197" t="s">
        <v>32</v>
      </c>
      <c r="D111" s="76">
        <f t="shared" si="7"/>
        <v>232</v>
      </c>
      <c r="E111" s="84">
        <v>232</v>
      </c>
      <c r="F111" s="83"/>
    </row>
    <row r="112" spans="1:6" s="1" customFormat="1" ht="15">
      <c r="A112" s="159"/>
      <c r="B112" s="81"/>
      <c r="C112" s="197" t="s">
        <v>14</v>
      </c>
      <c r="D112" s="76">
        <f t="shared" si="7"/>
        <v>102.959</v>
      </c>
      <c r="E112" s="84">
        <v>102.959</v>
      </c>
      <c r="F112" s="83"/>
    </row>
    <row r="113" spans="1:6" s="1" customFormat="1" ht="15">
      <c r="A113" s="159"/>
      <c r="B113" s="81" t="s">
        <v>34</v>
      </c>
      <c r="C113" s="197" t="s">
        <v>32</v>
      </c>
      <c r="D113" s="76">
        <f t="shared" si="7"/>
        <v>0</v>
      </c>
      <c r="E113" s="84"/>
      <c r="F113" s="83"/>
    </row>
    <row r="114" spans="1:6" s="1" customFormat="1" ht="15">
      <c r="A114" s="159"/>
      <c r="B114" s="81"/>
      <c r="C114" s="197" t="s">
        <v>14</v>
      </c>
      <c r="D114" s="76">
        <f t="shared" si="7"/>
        <v>0</v>
      </c>
      <c r="E114" s="84"/>
      <c r="F114" s="83"/>
    </row>
    <row r="115" spans="1:6" s="1" customFormat="1" ht="15">
      <c r="A115" s="159"/>
      <c r="B115" s="81" t="s">
        <v>36</v>
      </c>
      <c r="C115" s="197" t="s">
        <v>37</v>
      </c>
      <c r="D115" s="76">
        <f t="shared" si="7"/>
        <v>0</v>
      </c>
      <c r="E115" s="84"/>
      <c r="F115" s="83"/>
    </row>
    <row r="116" spans="1:6" s="1" customFormat="1" ht="15">
      <c r="A116" s="159"/>
      <c r="B116" s="81"/>
      <c r="C116" s="197" t="s">
        <v>14</v>
      </c>
      <c r="D116" s="76">
        <f t="shared" si="7"/>
        <v>0</v>
      </c>
      <c r="E116" s="84"/>
      <c r="F116" s="83"/>
    </row>
    <row r="117" spans="1:6" s="1" customFormat="1" ht="15">
      <c r="A117" s="160"/>
      <c r="B117" s="81" t="s">
        <v>39</v>
      </c>
      <c r="C117" s="197" t="s">
        <v>14</v>
      </c>
      <c r="D117" s="76">
        <f t="shared" si="7"/>
        <v>2.3420000000000001</v>
      </c>
      <c r="E117" s="84">
        <f>1.28+1.062</f>
        <v>2.3420000000000001</v>
      </c>
      <c r="F117" s="83"/>
    </row>
    <row r="118" spans="1:6" s="1" customFormat="1" ht="15">
      <c r="A118" s="158">
        <v>8</v>
      </c>
      <c r="B118" s="202" t="s">
        <v>197</v>
      </c>
      <c r="C118" s="196" t="s">
        <v>16</v>
      </c>
      <c r="D118" s="82">
        <v>1</v>
      </c>
      <c r="E118" s="79"/>
      <c r="F118" s="83">
        <v>1</v>
      </c>
    </row>
    <row r="119" spans="1:6" s="1" customFormat="1" ht="15">
      <c r="A119" s="159"/>
      <c r="B119" s="81"/>
      <c r="C119" s="196" t="s">
        <v>14</v>
      </c>
      <c r="D119" s="77">
        <f t="shared" ref="D119:D128" si="8">E119+F119</f>
        <v>51.978999999999999</v>
      </c>
      <c r="E119" s="79">
        <f>E121+E123+E125+E127+E128</f>
        <v>0</v>
      </c>
      <c r="F119" s="83">
        <f>F121+F123+F125+F127+F128</f>
        <v>51.978999999999999</v>
      </c>
    </row>
    <row r="120" spans="1:6" s="1" customFormat="1" ht="15">
      <c r="A120" s="159"/>
      <c r="B120" s="81" t="s">
        <v>28</v>
      </c>
      <c r="C120" s="197" t="s">
        <v>29</v>
      </c>
      <c r="D120" s="77">
        <f t="shared" si="8"/>
        <v>0</v>
      </c>
      <c r="E120" s="79"/>
      <c r="F120" s="83"/>
    </row>
    <row r="121" spans="1:6" s="1" customFormat="1" ht="15">
      <c r="A121" s="159"/>
      <c r="B121" s="81"/>
      <c r="C121" s="197" t="s">
        <v>14</v>
      </c>
      <c r="D121" s="77">
        <f t="shared" si="8"/>
        <v>0</v>
      </c>
      <c r="E121" s="79"/>
      <c r="F121" s="83"/>
    </row>
    <row r="122" spans="1:6" s="1" customFormat="1" ht="15">
      <c r="A122" s="159"/>
      <c r="B122" s="81" t="s">
        <v>31</v>
      </c>
      <c r="C122" s="197" t="s">
        <v>32</v>
      </c>
      <c r="D122" s="77">
        <f t="shared" si="8"/>
        <v>0</v>
      </c>
      <c r="E122" s="79"/>
      <c r="F122" s="83"/>
    </row>
    <row r="123" spans="1:6" s="1" customFormat="1" ht="15">
      <c r="A123" s="159"/>
      <c r="B123" s="81"/>
      <c r="C123" s="197" t="s">
        <v>14</v>
      </c>
      <c r="D123" s="77">
        <f t="shared" si="8"/>
        <v>0</v>
      </c>
      <c r="E123" s="79"/>
      <c r="F123" s="83"/>
    </row>
    <row r="124" spans="1:6" s="1" customFormat="1" ht="15">
      <c r="A124" s="159"/>
      <c r="B124" s="81" t="s">
        <v>34</v>
      </c>
      <c r="C124" s="197" t="s">
        <v>32</v>
      </c>
      <c r="D124" s="77">
        <f t="shared" si="8"/>
        <v>0</v>
      </c>
      <c r="E124" s="79"/>
      <c r="F124" s="83"/>
    </row>
    <row r="125" spans="1:6" s="1" customFormat="1" ht="15">
      <c r="A125" s="159"/>
      <c r="B125" s="81"/>
      <c r="C125" s="197" t="s">
        <v>14</v>
      </c>
      <c r="D125" s="77">
        <f t="shared" si="8"/>
        <v>0</v>
      </c>
      <c r="E125" s="79"/>
      <c r="F125" s="83"/>
    </row>
    <row r="126" spans="1:6" s="1" customFormat="1" ht="15">
      <c r="A126" s="159"/>
      <c r="B126" s="81" t="s">
        <v>36</v>
      </c>
      <c r="C126" s="197" t="s">
        <v>37</v>
      </c>
      <c r="D126" s="77">
        <f t="shared" si="8"/>
        <v>0</v>
      </c>
      <c r="E126" s="79"/>
      <c r="F126" s="83"/>
    </row>
    <row r="127" spans="1:6" s="1" customFormat="1" ht="15">
      <c r="A127" s="159"/>
      <c r="B127" s="81"/>
      <c r="C127" s="197" t="s">
        <v>14</v>
      </c>
      <c r="D127" s="77">
        <f t="shared" si="8"/>
        <v>0</v>
      </c>
      <c r="E127" s="79"/>
      <c r="F127" s="83"/>
    </row>
    <row r="128" spans="1:6" s="1" customFormat="1" ht="15">
      <c r="A128" s="160"/>
      <c r="B128" s="81" t="s">
        <v>39</v>
      </c>
      <c r="C128" s="197" t="s">
        <v>14</v>
      </c>
      <c r="D128" s="77">
        <f t="shared" si="8"/>
        <v>51.978999999999999</v>
      </c>
      <c r="E128" s="79"/>
      <c r="F128" s="83">
        <v>51.978999999999999</v>
      </c>
    </row>
    <row r="129" spans="1:6" s="1" customFormat="1" ht="15">
      <c r="A129" s="158">
        <v>9</v>
      </c>
      <c r="B129" s="202" t="s">
        <v>198</v>
      </c>
      <c r="C129" s="196" t="s">
        <v>16</v>
      </c>
      <c r="D129" s="76">
        <f t="shared" si="7"/>
        <v>1</v>
      </c>
      <c r="E129" s="84">
        <v>1</v>
      </c>
      <c r="F129" s="83"/>
    </row>
    <row r="130" spans="1:6" s="1" customFormat="1" ht="15">
      <c r="A130" s="159"/>
      <c r="B130" s="81"/>
      <c r="C130" s="196" t="s">
        <v>14</v>
      </c>
      <c r="D130" s="76">
        <f t="shared" si="7"/>
        <v>2.3420000000000001</v>
      </c>
      <c r="E130" s="84">
        <f>E132+E134+E136+E138+E139</f>
        <v>2.3420000000000001</v>
      </c>
      <c r="F130" s="83"/>
    </row>
    <row r="131" spans="1:6" s="1" customFormat="1" ht="15">
      <c r="A131" s="159"/>
      <c r="B131" s="81" t="s">
        <v>28</v>
      </c>
      <c r="C131" s="197" t="s">
        <v>29</v>
      </c>
      <c r="D131" s="76">
        <f t="shared" si="7"/>
        <v>0</v>
      </c>
      <c r="E131" s="84"/>
      <c r="F131" s="83"/>
    </row>
    <row r="132" spans="1:6" s="1" customFormat="1" ht="15">
      <c r="A132" s="159"/>
      <c r="B132" s="81"/>
      <c r="C132" s="197" t="s">
        <v>14</v>
      </c>
      <c r="D132" s="76">
        <f t="shared" si="7"/>
        <v>0</v>
      </c>
      <c r="E132" s="84"/>
      <c r="F132" s="83"/>
    </row>
    <row r="133" spans="1:6" s="1" customFormat="1" ht="15">
      <c r="A133" s="159"/>
      <c r="B133" s="81" t="s">
        <v>31</v>
      </c>
      <c r="C133" s="197" t="s">
        <v>32</v>
      </c>
      <c r="D133" s="76">
        <f t="shared" si="7"/>
        <v>0</v>
      </c>
      <c r="E133" s="84"/>
      <c r="F133" s="83"/>
    </row>
    <row r="134" spans="1:6" s="1" customFormat="1" ht="15">
      <c r="A134" s="159"/>
      <c r="B134" s="81"/>
      <c r="C134" s="197" t="s">
        <v>14</v>
      </c>
      <c r="D134" s="76">
        <f t="shared" si="7"/>
        <v>0</v>
      </c>
      <c r="E134" s="84"/>
      <c r="F134" s="83"/>
    </row>
    <row r="135" spans="1:6" s="1" customFormat="1" ht="15">
      <c r="A135" s="159"/>
      <c r="B135" s="81" t="s">
        <v>34</v>
      </c>
      <c r="C135" s="197" t="s">
        <v>32</v>
      </c>
      <c r="D135" s="76">
        <f t="shared" si="7"/>
        <v>0</v>
      </c>
      <c r="E135" s="84"/>
      <c r="F135" s="83"/>
    </row>
    <row r="136" spans="1:6" s="1" customFormat="1" ht="15">
      <c r="A136" s="159"/>
      <c r="B136" s="81"/>
      <c r="C136" s="197" t="s">
        <v>14</v>
      </c>
      <c r="D136" s="76">
        <f t="shared" si="7"/>
        <v>0</v>
      </c>
      <c r="E136" s="84"/>
      <c r="F136" s="83"/>
    </row>
    <row r="137" spans="1:6" s="1" customFormat="1" ht="15">
      <c r="A137" s="159"/>
      <c r="B137" s="81" t="s">
        <v>36</v>
      </c>
      <c r="C137" s="197" t="s">
        <v>37</v>
      </c>
      <c r="D137" s="76">
        <f t="shared" si="7"/>
        <v>0</v>
      </c>
      <c r="E137" s="84"/>
      <c r="F137" s="83"/>
    </row>
    <row r="138" spans="1:6" s="1" customFormat="1" ht="15">
      <c r="A138" s="159"/>
      <c r="B138" s="81"/>
      <c r="C138" s="197" t="s">
        <v>14</v>
      </c>
      <c r="D138" s="76">
        <f t="shared" si="7"/>
        <v>0</v>
      </c>
      <c r="E138" s="84"/>
      <c r="F138" s="83"/>
    </row>
    <row r="139" spans="1:6" s="1" customFormat="1" ht="15">
      <c r="A139" s="160"/>
      <c r="B139" s="81" t="s">
        <v>39</v>
      </c>
      <c r="C139" s="197" t="s">
        <v>14</v>
      </c>
      <c r="D139" s="76">
        <f t="shared" si="7"/>
        <v>2.3420000000000001</v>
      </c>
      <c r="E139" s="84">
        <f>1.28+1.062</f>
        <v>2.3420000000000001</v>
      </c>
      <c r="F139" s="83"/>
    </row>
    <row r="140" spans="1:6" s="1" customFormat="1" ht="15">
      <c r="A140" s="158">
        <v>10</v>
      </c>
      <c r="B140" s="202" t="s">
        <v>199</v>
      </c>
      <c r="C140" s="196" t="s">
        <v>16</v>
      </c>
      <c r="D140" s="82">
        <v>1</v>
      </c>
      <c r="E140" s="79">
        <v>1</v>
      </c>
      <c r="F140" s="83"/>
    </row>
    <row r="141" spans="1:6" s="1" customFormat="1" ht="15">
      <c r="A141" s="159"/>
      <c r="B141" s="81"/>
      <c r="C141" s="196" t="s">
        <v>14</v>
      </c>
      <c r="D141" s="77">
        <v>1.0620000000000001</v>
      </c>
      <c r="E141" s="79">
        <f>E143+E145+E147+E149+E150</f>
        <v>1.0620000000000001</v>
      </c>
      <c r="F141" s="83"/>
    </row>
    <row r="142" spans="1:6" s="1" customFormat="1" ht="15">
      <c r="A142" s="159"/>
      <c r="B142" s="81" t="s">
        <v>28</v>
      </c>
      <c r="C142" s="197" t="s">
        <v>29</v>
      </c>
      <c r="D142" s="77">
        <v>0</v>
      </c>
      <c r="E142" s="79"/>
      <c r="F142" s="83"/>
    </row>
    <row r="143" spans="1:6" s="1" customFormat="1" ht="15">
      <c r="A143" s="159"/>
      <c r="B143" s="81"/>
      <c r="C143" s="197" t="s">
        <v>14</v>
      </c>
      <c r="D143" s="77">
        <v>0</v>
      </c>
      <c r="E143" s="79"/>
      <c r="F143" s="83"/>
    </row>
    <row r="144" spans="1:6" s="1" customFormat="1" ht="15">
      <c r="A144" s="159"/>
      <c r="B144" s="81" t="s">
        <v>31</v>
      </c>
      <c r="C144" s="197" t="s">
        <v>32</v>
      </c>
      <c r="D144" s="77">
        <v>0</v>
      </c>
      <c r="E144" s="79"/>
      <c r="F144" s="83"/>
    </row>
    <row r="145" spans="1:6" s="1" customFormat="1" ht="15">
      <c r="A145" s="159"/>
      <c r="B145" s="81"/>
      <c r="C145" s="197" t="s">
        <v>14</v>
      </c>
      <c r="D145" s="77">
        <v>0</v>
      </c>
      <c r="E145" s="79"/>
      <c r="F145" s="83"/>
    </row>
    <row r="146" spans="1:6" s="1" customFormat="1" ht="15">
      <c r="A146" s="159"/>
      <c r="B146" s="81" t="s">
        <v>34</v>
      </c>
      <c r="C146" s="197" t="s">
        <v>32</v>
      </c>
      <c r="D146" s="77">
        <v>0</v>
      </c>
      <c r="E146" s="79"/>
      <c r="F146" s="83"/>
    </row>
    <row r="147" spans="1:6" s="1" customFormat="1" ht="15">
      <c r="A147" s="159"/>
      <c r="B147" s="81"/>
      <c r="C147" s="197" t="s">
        <v>14</v>
      </c>
      <c r="D147" s="77">
        <v>0</v>
      </c>
      <c r="E147" s="79"/>
      <c r="F147" s="83"/>
    </row>
    <row r="148" spans="1:6" s="1" customFormat="1" ht="15">
      <c r="A148" s="159"/>
      <c r="B148" s="81" t="s">
        <v>36</v>
      </c>
      <c r="C148" s="197" t="s">
        <v>37</v>
      </c>
      <c r="D148" s="77">
        <v>0</v>
      </c>
      <c r="E148" s="79"/>
      <c r="F148" s="83"/>
    </row>
    <row r="149" spans="1:6" s="1" customFormat="1" ht="15">
      <c r="A149" s="159"/>
      <c r="B149" s="81"/>
      <c r="C149" s="197" t="s">
        <v>14</v>
      </c>
      <c r="D149" s="77">
        <v>0</v>
      </c>
      <c r="E149" s="79"/>
      <c r="F149" s="83"/>
    </row>
    <row r="150" spans="1:6" s="1" customFormat="1" ht="15">
      <c r="A150" s="160"/>
      <c r="B150" s="81" t="s">
        <v>39</v>
      </c>
      <c r="C150" s="197" t="s">
        <v>14</v>
      </c>
      <c r="D150" s="77">
        <v>1.0620000000000001</v>
      </c>
      <c r="E150" s="79">
        <v>1.0620000000000001</v>
      </c>
      <c r="F150" s="83"/>
    </row>
    <row r="151" spans="1:6" s="1" customFormat="1" ht="15">
      <c r="A151" s="158">
        <v>11</v>
      </c>
      <c r="B151" s="202" t="s">
        <v>200</v>
      </c>
      <c r="C151" s="196" t="s">
        <v>16</v>
      </c>
      <c r="D151" s="82">
        <v>1</v>
      </c>
      <c r="E151" s="79"/>
      <c r="F151" s="83">
        <v>1</v>
      </c>
    </row>
    <row r="152" spans="1:6" s="1" customFormat="1" ht="15">
      <c r="A152" s="159"/>
      <c r="B152" s="81"/>
      <c r="C152" s="196" t="s">
        <v>14</v>
      </c>
      <c r="D152" s="77">
        <f>E152+F152</f>
        <v>64.974000000000004</v>
      </c>
      <c r="E152" s="79"/>
      <c r="F152" s="83">
        <f>F154+F156+F158+F160+F161</f>
        <v>64.974000000000004</v>
      </c>
    </row>
    <row r="153" spans="1:6" s="1" customFormat="1" ht="15">
      <c r="A153" s="159"/>
      <c r="B153" s="81" t="s">
        <v>28</v>
      </c>
      <c r="C153" s="197" t="s">
        <v>29</v>
      </c>
      <c r="D153" s="77">
        <f t="shared" ref="D153:D161" si="9">E153+F153</f>
        <v>0</v>
      </c>
      <c r="E153" s="79"/>
      <c r="F153" s="83"/>
    </row>
    <row r="154" spans="1:6" s="1" customFormat="1" ht="15">
      <c r="A154" s="159"/>
      <c r="B154" s="81"/>
      <c r="C154" s="197" t="s">
        <v>14</v>
      </c>
      <c r="D154" s="77">
        <f t="shared" si="9"/>
        <v>0</v>
      </c>
      <c r="E154" s="79"/>
      <c r="F154" s="83"/>
    </row>
    <row r="155" spans="1:6" s="1" customFormat="1" ht="15">
      <c r="A155" s="159"/>
      <c r="B155" s="81" t="s">
        <v>31</v>
      </c>
      <c r="C155" s="197" t="s">
        <v>32</v>
      </c>
      <c r="D155" s="77">
        <f t="shared" si="9"/>
        <v>0</v>
      </c>
      <c r="E155" s="79"/>
      <c r="F155" s="83"/>
    </row>
    <row r="156" spans="1:6" s="1" customFormat="1" ht="15">
      <c r="A156" s="159"/>
      <c r="B156" s="81"/>
      <c r="C156" s="197" t="s">
        <v>14</v>
      </c>
      <c r="D156" s="77">
        <f t="shared" si="9"/>
        <v>0</v>
      </c>
      <c r="E156" s="79"/>
      <c r="F156" s="83"/>
    </row>
    <row r="157" spans="1:6" s="1" customFormat="1" ht="15">
      <c r="A157" s="159"/>
      <c r="B157" s="81" t="s">
        <v>34</v>
      </c>
      <c r="C157" s="197" t="s">
        <v>32</v>
      </c>
      <c r="D157" s="77">
        <f t="shared" si="9"/>
        <v>0</v>
      </c>
      <c r="E157" s="79"/>
      <c r="F157" s="83"/>
    </row>
    <row r="158" spans="1:6" s="1" customFormat="1" ht="15">
      <c r="A158" s="159"/>
      <c r="B158" s="81"/>
      <c r="C158" s="197" t="s">
        <v>14</v>
      </c>
      <c r="D158" s="77">
        <f t="shared" si="9"/>
        <v>0</v>
      </c>
      <c r="E158" s="79"/>
      <c r="F158" s="83"/>
    </row>
    <row r="159" spans="1:6" s="1" customFormat="1" ht="15">
      <c r="A159" s="159"/>
      <c r="B159" s="81" t="s">
        <v>36</v>
      </c>
      <c r="C159" s="197" t="s">
        <v>37</v>
      </c>
      <c r="D159" s="77">
        <f t="shared" si="9"/>
        <v>0</v>
      </c>
      <c r="E159" s="79"/>
      <c r="F159" s="83"/>
    </row>
    <row r="160" spans="1:6" s="1" customFormat="1" ht="15">
      <c r="A160" s="159"/>
      <c r="B160" s="81"/>
      <c r="C160" s="197" t="s">
        <v>14</v>
      </c>
      <c r="D160" s="77">
        <f t="shared" si="9"/>
        <v>0</v>
      </c>
      <c r="E160" s="79"/>
      <c r="F160" s="83"/>
    </row>
    <row r="161" spans="1:6" s="1" customFormat="1" ht="15">
      <c r="A161" s="160"/>
      <c r="B161" s="81" t="s">
        <v>39</v>
      </c>
      <c r="C161" s="197" t="s">
        <v>14</v>
      </c>
      <c r="D161" s="77">
        <f t="shared" si="9"/>
        <v>64.974000000000004</v>
      </c>
      <c r="E161" s="79"/>
      <c r="F161" s="83">
        <v>64.974000000000004</v>
      </c>
    </row>
    <row r="162" spans="1:6" s="1" customFormat="1" ht="15">
      <c r="A162" s="158">
        <v>12</v>
      </c>
      <c r="B162" s="202" t="s">
        <v>201</v>
      </c>
      <c r="C162" s="196" t="s">
        <v>16</v>
      </c>
      <c r="D162" s="82">
        <v>1</v>
      </c>
      <c r="E162" s="79">
        <v>1</v>
      </c>
      <c r="F162" s="83"/>
    </row>
    <row r="163" spans="1:6" s="1" customFormat="1" ht="15">
      <c r="A163" s="159"/>
      <c r="B163" s="81"/>
      <c r="C163" s="196" t="s">
        <v>14</v>
      </c>
      <c r="D163" s="77">
        <v>1.28</v>
      </c>
      <c r="E163" s="79">
        <f>E165+E167+E169+E171+E172</f>
        <v>1.28</v>
      </c>
      <c r="F163" s="83"/>
    </row>
    <row r="164" spans="1:6" s="1" customFormat="1" ht="15">
      <c r="A164" s="159"/>
      <c r="B164" s="81" t="s">
        <v>28</v>
      </c>
      <c r="C164" s="197" t="s">
        <v>29</v>
      </c>
      <c r="D164" s="77">
        <v>0</v>
      </c>
      <c r="E164" s="79"/>
      <c r="F164" s="83"/>
    </row>
    <row r="165" spans="1:6" s="1" customFormat="1" ht="15">
      <c r="A165" s="159"/>
      <c r="B165" s="81"/>
      <c r="C165" s="197" t="s">
        <v>14</v>
      </c>
      <c r="D165" s="77">
        <v>0</v>
      </c>
      <c r="E165" s="79"/>
      <c r="F165" s="83"/>
    </row>
    <row r="166" spans="1:6" s="1" customFormat="1" ht="15">
      <c r="A166" s="159"/>
      <c r="B166" s="81" t="s">
        <v>31</v>
      </c>
      <c r="C166" s="197" t="s">
        <v>32</v>
      </c>
      <c r="D166" s="77">
        <v>0</v>
      </c>
      <c r="E166" s="79"/>
      <c r="F166" s="83"/>
    </row>
    <row r="167" spans="1:6" s="1" customFormat="1" ht="15">
      <c r="A167" s="159"/>
      <c r="B167" s="81"/>
      <c r="C167" s="197" t="s">
        <v>14</v>
      </c>
      <c r="D167" s="77">
        <v>0</v>
      </c>
      <c r="E167" s="79"/>
      <c r="F167" s="83"/>
    </row>
    <row r="168" spans="1:6" s="1" customFormat="1" ht="15">
      <c r="A168" s="159"/>
      <c r="B168" s="81" t="s">
        <v>34</v>
      </c>
      <c r="C168" s="197" t="s">
        <v>32</v>
      </c>
      <c r="D168" s="77">
        <v>0</v>
      </c>
      <c r="E168" s="79"/>
      <c r="F168" s="83"/>
    </row>
    <row r="169" spans="1:6" s="1" customFormat="1" ht="15">
      <c r="A169" s="159"/>
      <c r="B169" s="81"/>
      <c r="C169" s="197" t="s">
        <v>14</v>
      </c>
      <c r="D169" s="77">
        <v>0</v>
      </c>
      <c r="E169" s="79"/>
      <c r="F169" s="83"/>
    </row>
    <row r="170" spans="1:6" s="1" customFormat="1" ht="15">
      <c r="A170" s="159"/>
      <c r="B170" s="81" t="s">
        <v>36</v>
      </c>
      <c r="C170" s="197" t="s">
        <v>37</v>
      </c>
      <c r="D170" s="77">
        <v>0</v>
      </c>
      <c r="E170" s="79"/>
      <c r="F170" s="83"/>
    </row>
    <row r="171" spans="1:6" s="1" customFormat="1" ht="15">
      <c r="A171" s="159"/>
      <c r="B171" s="81"/>
      <c r="C171" s="197" t="s">
        <v>14</v>
      </c>
      <c r="D171" s="77">
        <v>0</v>
      </c>
      <c r="E171" s="79"/>
      <c r="F171" s="83"/>
    </row>
    <row r="172" spans="1:6" s="1" customFormat="1" ht="15">
      <c r="A172" s="160"/>
      <c r="B172" s="81" t="s">
        <v>39</v>
      </c>
      <c r="C172" s="197" t="s">
        <v>14</v>
      </c>
      <c r="D172" s="77">
        <v>1.28</v>
      </c>
      <c r="E172" s="79">
        <v>1.28</v>
      </c>
      <c r="F172" s="83"/>
    </row>
    <row r="173" spans="1:6" s="1" customFormat="1" ht="15">
      <c r="A173" s="158">
        <v>13</v>
      </c>
      <c r="B173" s="202" t="s">
        <v>202</v>
      </c>
      <c r="C173" s="196" t="s">
        <v>16</v>
      </c>
      <c r="D173" s="76">
        <f t="shared" ref="D173:D205" si="10">E173+F173</f>
        <v>1</v>
      </c>
      <c r="E173" s="84">
        <v>1</v>
      </c>
      <c r="F173" s="83"/>
    </row>
    <row r="174" spans="1:6" s="1" customFormat="1" ht="15">
      <c r="A174" s="159"/>
      <c r="B174" s="81"/>
      <c r="C174" s="196" t="s">
        <v>14</v>
      </c>
      <c r="D174" s="76">
        <f t="shared" si="10"/>
        <v>4.2670000000000003</v>
      </c>
      <c r="E174" s="84">
        <f>E176+E178+E180+E182+E183</f>
        <v>4.2670000000000003</v>
      </c>
      <c r="F174" s="83"/>
    </row>
    <row r="175" spans="1:6" s="1" customFormat="1" ht="15">
      <c r="A175" s="159"/>
      <c r="B175" s="81" t="s">
        <v>28</v>
      </c>
      <c r="C175" s="197" t="s">
        <v>29</v>
      </c>
      <c r="D175" s="76">
        <f t="shared" si="10"/>
        <v>0</v>
      </c>
      <c r="E175" s="84"/>
      <c r="F175" s="83"/>
    </row>
    <row r="176" spans="1:6" s="1" customFormat="1" ht="15">
      <c r="A176" s="159"/>
      <c r="B176" s="81"/>
      <c r="C176" s="197" t="s">
        <v>14</v>
      </c>
      <c r="D176" s="76">
        <f t="shared" si="10"/>
        <v>0</v>
      </c>
      <c r="E176" s="84"/>
      <c r="F176" s="83"/>
    </row>
    <row r="177" spans="1:6" s="1" customFormat="1" ht="15">
      <c r="A177" s="159"/>
      <c r="B177" s="81" t="s">
        <v>31</v>
      </c>
      <c r="C177" s="197" t="s">
        <v>32</v>
      </c>
      <c r="D177" s="76">
        <f t="shared" si="10"/>
        <v>0</v>
      </c>
      <c r="E177" s="84"/>
      <c r="F177" s="83"/>
    </row>
    <row r="178" spans="1:6" s="1" customFormat="1" ht="15">
      <c r="A178" s="159"/>
      <c r="B178" s="81"/>
      <c r="C178" s="197" t="s">
        <v>14</v>
      </c>
      <c r="D178" s="76">
        <f t="shared" si="10"/>
        <v>0</v>
      </c>
      <c r="E178" s="84"/>
      <c r="F178" s="83"/>
    </row>
    <row r="179" spans="1:6" s="1" customFormat="1" ht="15">
      <c r="A179" s="159"/>
      <c r="B179" s="81" t="s">
        <v>34</v>
      </c>
      <c r="C179" s="197" t="s">
        <v>32</v>
      </c>
      <c r="D179" s="76">
        <f t="shared" si="10"/>
        <v>0</v>
      </c>
      <c r="E179" s="84"/>
      <c r="F179" s="83"/>
    </row>
    <row r="180" spans="1:6" s="1" customFormat="1" ht="15">
      <c r="A180" s="159"/>
      <c r="B180" s="81"/>
      <c r="C180" s="197" t="s">
        <v>14</v>
      </c>
      <c r="D180" s="76">
        <f t="shared" si="10"/>
        <v>0</v>
      </c>
      <c r="E180" s="84"/>
      <c r="F180" s="83"/>
    </row>
    <row r="181" spans="1:6" s="1" customFormat="1" ht="15">
      <c r="A181" s="159"/>
      <c r="B181" s="81" t="s">
        <v>36</v>
      </c>
      <c r="C181" s="197" t="s">
        <v>37</v>
      </c>
      <c r="D181" s="76">
        <f t="shared" si="10"/>
        <v>0</v>
      </c>
      <c r="E181" s="84"/>
      <c r="F181" s="83"/>
    </row>
    <row r="182" spans="1:6" s="1" customFormat="1" ht="15">
      <c r="A182" s="159"/>
      <c r="B182" s="81"/>
      <c r="C182" s="197" t="s">
        <v>14</v>
      </c>
      <c r="D182" s="76">
        <f t="shared" si="10"/>
        <v>0</v>
      </c>
      <c r="E182" s="84"/>
      <c r="F182" s="83"/>
    </row>
    <row r="183" spans="1:6" s="1" customFormat="1" ht="15">
      <c r="A183" s="160"/>
      <c r="B183" s="81" t="s">
        <v>39</v>
      </c>
      <c r="C183" s="197" t="s">
        <v>14</v>
      </c>
      <c r="D183" s="76">
        <f t="shared" si="10"/>
        <v>4.2670000000000003</v>
      </c>
      <c r="E183" s="84">
        <f>1.062+3.205</f>
        <v>4.2670000000000003</v>
      </c>
      <c r="F183" s="83"/>
    </row>
    <row r="184" spans="1:6" s="1" customFormat="1" ht="15">
      <c r="A184" s="158">
        <v>14</v>
      </c>
      <c r="B184" s="202" t="s">
        <v>203</v>
      </c>
      <c r="C184" s="196" t="s">
        <v>16</v>
      </c>
      <c r="D184" s="82">
        <v>1</v>
      </c>
      <c r="E184" s="79"/>
      <c r="F184" s="83">
        <v>1</v>
      </c>
    </row>
    <row r="185" spans="1:6" s="1" customFormat="1" ht="15">
      <c r="A185" s="159"/>
      <c r="B185" s="81"/>
      <c r="C185" s="196" t="s">
        <v>14</v>
      </c>
      <c r="D185" s="77">
        <f>E185+F185</f>
        <v>6.4969999999999999</v>
      </c>
      <c r="E185" s="79"/>
      <c r="F185" s="83">
        <f>F187+F189+F191+F193+F194</f>
        <v>6.4969999999999999</v>
      </c>
    </row>
    <row r="186" spans="1:6" s="1" customFormat="1" ht="15">
      <c r="A186" s="159"/>
      <c r="B186" s="81" t="s">
        <v>28</v>
      </c>
      <c r="C186" s="197" t="s">
        <v>29</v>
      </c>
      <c r="D186" s="77">
        <f t="shared" ref="D186:D194" si="11">E186+F186</f>
        <v>0</v>
      </c>
      <c r="E186" s="79"/>
      <c r="F186" s="83"/>
    </row>
    <row r="187" spans="1:6" s="1" customFormat="1" ht="15">
      <c r="A187" s="159"/>
      <c r="B187" s="81"/>
      <c r="C187" s="197" t="s">
        <v>14</v>
      </c>
      <c r="D187" s="77">
        <f t="shared" si="11"/>
        <v>0</v>
      </c>
      <c r="E187" s="79"/>
      <c r="F187" s="83"/>
    </row>
    <row r="188" spans="1:6" s="1" customFormat="1" ht="15">
      <c r="A188" s="159"/>
      <c r="B188" s="81" t="s">
        <v>31</v>
      </c>
      <c r="C188" s="197" t="s">
        <v>32</v>
      </c>
      <c r="D188" s="77">
        <f t="shared" si="11"/>
        <v>0</v>
      </c>
      <c r="E188" s="79"/>
      <c r="F188" s="83"/>
    </row>
    <row r="189" spans="1:6" s="1" customFormat="1" ht="15">
      <c r="A189" s="159"/>
      <c r="B189" s="81"/>
      <c r="C189" s="197" t="s">
        <v>14</v>
      </c>
      <c r="D189" s="77">
        <f t="shared" si="11"/>
        <v>0</v>
      </c>
      <c r="E189" s="79"/>
      <c r="F189" s="83"/>
    </row>
    <row r="190" spans="1:6" s="1" customFormat="1" ht="15">
      <c r="A190" s="159"/>
      <c r="B190" s="81" t="s">
        <v>34</v>
      </c>
      <c r="C190" s="197" t="s">
        <v>32</v>
      </c>
      <c r="D190" s="77">
        <f t="shared" si="11"/>
        <v>0</v>
      </c>
      <c r="E190" s="79"/>
      <c r="F190" s="83"/>
    </row>
    <row r="191" spans="1:6" s="1" customFormat="1" ht="15">
      <c r="A191" s="159"/>
      <c r="B191" s="81"/>
      <c r="C191" s="197" t="s">
        <v>14</v>
      </c>
      <c r="D191" s="77">
        <f t="shared" si="11"/>
        <v>0</v>
      </c>
      <c r="E191" s="79"/>
      <c r="F191" s="83"/>
    </row>
    <row r="192" spans="1:6" s="1" customFormat="1" ht="15">
      <c r="A192" s="159"/>
      <c r="B192" s="81" t="s">
        <v>36</v>
      </c>
      <c r="C192" s="197" t="s">
        <v>37</v>
      </c>
      <c r="D192" s="77">
        <f t="shared" si="11"/>
        <v>0</v>
      </c>
      <c r="E192" s="79"/>
      <c r="F192" s="83"/>
    </row>
    <row r="193" spans="1:6" s="1" customFormat="1" ht="15">
      <c r="A193" s="159"/>
      <c r="B193" s="81"/>
      <c r="C193" s="197" t="s">
        <v>14</v>
      </c>
      <c r="D193" s="77">
        <f t="shared" si="11"/>
        <v>0</v>
      </c>
      <c r="E193" s="79"/>
      <c r="F193" s="83"/>
    </row>
    <row r="194" spans="1:6" s="1" customFormat="1" ht="15">
      <c r="A194" s="160"/>
      <c r="B194" s="81" t="s">
        <v>39</v>
      </c>
      <c r="C194" s="197" t="s">
        <v>14</v>
      </c>
      <c r="D194" s="77">
        <f t="shared" si="11"/>
        <v>6.4969999999999999</v>
      </c>
      <c r="E194" s="79"/>
      <c r="F194" s="83">
        <v>6.4969999999999999</v>
      </c>
    </row>
    <row r="195" spans="1:6" s="1" customFormat="1" ht="15">
      <c r="A195" s="158">
        <v>15</v>
      </c>
      <c r="B195" s="202" t="s">
        <v>204</v>
      </c>
      <c r="C195" s="196" t="s">
        <v>16</v>
      </c>
      <c r="D195" s="76">
        <f t="shared" si="10"/>
        <v>1</v>
      </c>
      <c r="E195" s="84">
        <v>1</v>
      </c>
      <c r="F195" s="83"/>
    </row>
    <row r="196" spans="1:6" s="1" customFormat="1" ht="15">
      <c r="A196" s="159"/>
      <c r="B196" s="81"/>
      <c r="C196" s="196" t="s">
        <v>14</v>
      </c>
      <c r="D196" s="76">
        <f t="shared" si="10"/>
        <v>8.0540000000000003</v>
      </c>
      <c r="E196" s="84">
        <f>E198+E200+E202+E204+E205</f>
        <v>8.0540000000000003</v>
      </c>
      <c r="F196" s="83"/>
    </row>
    <row r="197" spans="1:6" s="1" customFormat="1" ht="15">
      <c r="A197" s="159"/>
      <c r="B197" s="81" t="s">
        <v>28</v>
      </c>
      <c r="C197" s="197" t="s">
        <v>29</v>
      </c>
      <c r="D197" s="76">
        <f t="shared" si="10"/>
        <v>0</v>
      </c>
      <c r="E197" s="84"/>
      <c r="F197" s="83"/>
    </row>
    <row r="198" spans="1:6" s="1" customFormat="1" ht="15">
      <c r="A198" s="159"/>
      <c r="B198" s="81"/>
      <c r="C198" s="197" t="s">
        <v>14</v>
      </c>
      <c r="D198" s="76">
        <f t="shared" si="10"/>
        <v>0</v>
      </c>
      <c r="E198" s="84"/>
      <c r="F198" s="83"/>
    </row>
    <row r="199" spans="1:6" s="1" customFormat="1" ht="15">
      <c r="A199" s="159"/>
      <c r="B199" s="81" t="s">
        <v>31</v>
      </c>
      <c r="C199" s="197" t="s">
        <v>32</v>
      </c>
      <c r="D199" s="76">
        <f t="shared" si="10"/>
        <v>0</v>
      </c>
      <c r="E199" s="84"/>
      <c r="F199" s="83"/>
    </row>
    <row r="200" spans="1:6" s="1" customFormat="1" ht="15">
      <c r="A200" s="159"/>
      <c r="B200" s="81"/>
      <c r="C200" s="197" t="s">
        <v>14</v>
      </c>
      <c r="D200" s="76">
        <f t="shared" si="10"/>
        <v>0</v>
      </c>
      <c r="E200" s="84"/>
      <c r="F200" s="83"/>
    </row>
    <row r="201" spans="1:6" s="1" customFormat="1" ht="15">
      <c r="A201" s="159"/>
      <c r="B201" s="81" t="s">
        <v>34</v>
      </c>
      <c r="C201" s="197" t="s">
        <v>32</v>
      </c>
      <c r="D201" s="76">
        <f t="shared" si="10"/>
        <v>0</v>
      </c>
      <c r="E201" s="84"/>
      <c r="F201" s="83"/>
    </row>
    <row r="202" spans="1:6" s="1" customFormat="1" ht="15">
      <c r="A202" s="159"/>
      <c r="B202" s="81"/>
      <c r="C202" s="197" t="s">
        <v>14</v>
      </c>
      <c r="D202" s="76">
        <f t="shared" si="10"/>
        <v>0</v>
      </c>
      <c r="E202" s="84"/>
      <c r="F202" s="83"/>
    </row>
    <row r="203" spans="1:6" s="1" customFormat="1" ht="15">
      <c r="A203" s="159"/>
      <c r="B203" s="81" t="s">
        <v>36</v>
      </c>
      <c r="C203" s="197" t="s">
        <v>37</v>
      </c>
      <c r="D203" s="76">
        <f t="shared" si="10"/>
        <v>0</v>
      </c>
      <c r="E203" s="84"/>
      <c r="F203" s="83"/>
    </row>
    <row r="204" spans="1:6" s="1" customFormat="1" ht="15">
      <c r="A204" s="159"/>
      <c r="B204" s="81"/>
      <c r="C204" s="197" t="s">
        <v>14</v>
      </c>
      <c r="D204" s="76">
        <f t="shared" si="10"/>
        <v>0</v>
      </c>
      <c r="E204" s="84"/>
      <c r="F204" s="83"/>
    </row>
    <row r="205" spans="1:6" s="1" customFormat="1" ht="15">
      <c r="A205" s="160"/>
      <c r="B205" s="81" t="s">
        <v>39</v>
      </c>
      <c r="C205" s="197" t="s">
        <v>14</v>
      </c>
      <c r="D205" s="76">
        <f t="shared" si="10"/>
        <v>8.0540000000000003</v>
      </c>
      <c r="E205" s="84">
        <v>8.0540000000000003</v>
      </c>
      <c r="F205" s="83"/>
    </row>
    <row r="206" spans="1:6" s="1" customFormat="1" ht="15">
      <c r="A206" s="158">
        <v>16</v>
      </c>
      <c r="B206" s="203" t="s">
        <v>347</v>
      </c>
      <c r="C206" s="115" t="s">
        <v>16</v>
      </c>
      <c r="D206" s="76">
        <f>E206+F206</f>
        <v>1</v>
      </c>
      <c r="E206" s="79">
        <v>1</v>
      </c>
      <c r="F206" s="79"/>
    </row>
    <row r="207" spans="1:6" s="1" customFormat="1" ht="15">
      <c r="A207" s="159"/>
      <c r="B207" s="85"/>
      <c r="C207" s="115" t="s">
        <v>14</v>
      </c>
      <c r="D207" s="76">
        <f t="shared" ref="D207:D238" si="12">E207+F207</f>
        <v>1.625</v>
      </c>
      <c r="E207" s="79">
        <f>E209+E211+E213+E215+E216</f>
        <v>1.625</v>
      </c>
      <c r="F207" s="79"/>
    </row>
    <row r="208" spans="1:6" s="1" customFormat="1" ht="15">
      <c r="A208" s="159"/>
      <c r="B208" s="154" t="s">
        <v>28</v>
      </c>
      <c r="C208" s="115" t="s">
        <v>29</v>
      </c>
      <c r="D208" s="76">
        <f t="shared" si="12"/>
        <v>0</v>
      </c>
      <c r="E208" s="79"/>
      <c r="F208" s="79"/>
    </row>
    <row r="209" spans="1:6" s="1" customFormat="1" ht="15">
      <c r="A209" s="159"/>
      <c r="B209" s="154"/>
      <c r="C209" s="115" t="s">
        <v>14</v>
      </c>
      <c r="D209" s="76">
        <f t="shared" si="12"/>
        <v>0</v>
      </c>
      <c r="E209" s="79"/>
      <c r="F209" s="79"/>
    </row>
    <row r="210" spans="1:6" s="1" customFormat="1" ht="15">
      <c r="A210" s="159"/>
      <c r="B210" s="155" t="s">
        <v>31</v>
      </c>
      <c r="C210" s="115" t="s">
        <v>32</v>
      </c>
      <c r="D210" s="76">
        <f t="shared" si="12"/>
        <v>0</v>
      </c>
      <c r="E210" s="79"/>
      <c r="F210" s="79"/>
    </row>
    <row r="211" spans="1:6" s="1" customFormat="1" ht="15">
      <c r="A211" s="159"/>
      <c r="B211" s="155"/>
      <c r="C211" s="115" t="s">
        <v>14</v>
      </c>
      <c r="D211" s="76">
        <f t="shared" si="12"/>
        <v>0</v>
      </c>
      <c r="E211" s="79"/>
      <c r="F211" s="79"/>
    </row>
    <row r="212" spans="1:6" s="1" customFormat="1" ht="15">
      <c r="A212" s="159"/>
      <c r="B212" s="155" t="s">
        <v>34</v>
      </c>
      <c r="C212" s="115" t="s">
        <v>32</v>
      </c>
      <c r="D212" s="76">
        <f t="shared" si="12"/>
        <v>0</v>
      </c>
      <c r="E212" s="79"/>
      <c r="F212" s="79"/>
    </row>
    <row r="213" spans="1:6" s="1" customFormat="1" ht="15">
      <c r="A213" s="159"/>
      <c r="B213" s="155"/>
      <c r="C213" s="115" t="s">
        <v>14</v>
      </c>
      <c r="D213" s="76">
        <f t="shared" si="12"/>
        <v>0</v>
      </c>
      <c r="E213" s="79"/>
      <c r="F213" s="79"/>
    </row>
    <row r="214" spans="1:6" s="1" customFormat="1" ht="15">
      <c r="A214" s="159"/>
      <c r="B214" s="154" t="s">
        <v>36</v>
      </c>
      <c r="C214" s="115" t="s">
        <v>37</v>
      </c>
      <c r="D214" s="76">
        <f t="shared" si="12"/>
        <v>0</v>
      </c>
      <c r="E214" s="79"/>
      <c r="F214" s="79"/>
    </row>
    <row r="215" spans="1:6" s="1" customFormat="1" ht="15">
      <c r="A215" s="159"/>
      <c r="B215" s="154"/>
      <c r="C215" s="115" t="s">
        <v>14</v>
      </c>
      <c r="D215" s="76">
        <f t="shared" si="12"/>
        <v>0</v>
      </c>
      <c r="E215" s="79"/>
      <c r="F215" s="79"/>
    </row>
    <row r="216" spans="1:6" s="1" customFormat="1" ht="15">
      <c r="A216" s="160"/>
      <c r="B216" s="80" t="s">
        <v>39</v>
      </c>
      <c r="C216" s="115" t="s">
        <v>14</v>
      </c>
      <c r="D216" s="76">
        <f t="shared" si="12"/>
        <v>1.625</v>
      </c>
      <c r="E216" s="79">
        <v>1.625</v>
      </c>
      <c r="F216" s="79"/>
    </row>
    <row r="217" spans="1:6" s="1" customFormat="1" ht="15">
      <c r="A217" s="158">
        <v>17</v>
      </c>
      <c r="B217" s="202" t="s">
        <v>205</v>
      </c>
      <c r="C217" s="196" t="s">
        <v>16</v>
      </c>
      <c r="D217" s="76">
        <f t="shared" si="12"/>
        <v>1</v>
      </c>
      <c r="E217" s="84">
        <v>1</v>
      </c>
      <c r="F217" s="83"/>
    </row>
    <row r="218" spans="1:6" s="1" customFormat="1" ht="15">
      <c r="A218" s="159"/>
      <c r="B218" s="81"/>
      <c r="C218" s="196" t="s">
        <v>14</v>
      </c>
      <c r="D218" s="76">
        <f t="shared" si="12"/>
        <v>57.798000000000002</v>
      </c>
      <c r="E218" s="84">
        <f>E220+E222+E224+E226+E227</f>
        <v>57.798000000000002</v>
      </c>
      <c r="F218" s="83"/>
    </row>
    <row r="219" spans="1:6" s="1" customFormat="1" ht="15">
      <c r="A219" s="159"/>
      <c r="B219" s="81" t="s">
        <v>28</v>
      </c>
      <c r="C219" s="197" t="s">
        <v>29</v>
      </c>
      <c r="D219" s="76">
        <f t="shared" si="12"/>
        <v>0</v>
      </c>
      <c r="E219" s="84"/>
      <c r="F219" s="83"/>
    </row>
    <row r="220" spans="1:6" s="1" customFormat="1" ht="15">
      <c r="A220" s="159"/>
      <c r="B220" s="81"/>
      <c r="C220" s="197" t="s">
        <v>14</v>
      </c>
      <c r="D220" s="76">
        <f t="shared" si="12"/>
        <v>0</v>
      </c>
      <c r="E220" s="84"/>
      <c r="F220" s="83"/>
    </row>
    <row r="221" spans="1:6" s="1" customFormat="1" ht="15">
      <c r="A221" s="159"/>
      <c r="B221" s="81" t="s">
        <v>31</v>
      </c>
      <c r="C221" s="197" t="s">
        <v>32</v>
      </c>
      <c r="D221" s="76">
        <f t="shared" si="12"/>
        <v>130</v>
      </c>
      <c r="E221" s="84">
        <v>130</v>
      </c>
      <c r="F221" s="83"/>
    </row>
    <row r="222" spans="1:6" s="1" customFormat="1" ht="15">
      <c r="A222" s="159"/>
      <c r="B222" s="81"/>
      <c r="C222" s="197" t="s">
        <v>14</v>
      </c>
      <c r="D222" s="76">
        <f t="shared" si="12"/>
        <v>57.798000000000002</v>
      </c>
      <c r="E222" s="84">
        <v>57.798000000000002</v>
      </c>
      <c r="F222" s="83"/>
    </row>
    <row r="223" spans="1:6" s="1" customFormat="1" ht="15">
      <c r="A223" s="159"/>
      <c r="B223" s="81" t="s">
        <v>34</v>
      </c>
      <c r="C223" s="197" t="s">
        <v>32</v>
      </c>
      <c r="D223" s="76">
        <f t="shared" si="12"/>
        <v>0</v>
      </c>
      <c r="E223" s="84"/>
      <c r="F223" s="83"/>
    </row>
    <row r="224" spans="1:6" s="1" customFormat="1" ht="15">
      <c r="A224" s="159"/>
      <c r="B224" s="81"/>
      <c r="C224" s="197" t="s">
        <v>14</v>
      </c>
      <c r="D224" s="76">
        <f t="shared" si="12"/>
        <v>0</v>
      </c>
      <c r="E224" s="84"/>
      <c r="F224" s="83"/>
    </row>
    <row r="225" spans="1:6" s="1" customFormat="1" ht="15">
      <c r="A225" s="159"/>
      <c r="B225" s="81" t="s">
        <v>36</v>
      </c>
      <c r="C225" s="197" t="s">
        <v>37</v>
      </c>
      <c r="D225" s="76">
        <f t="shared" si="12"/>
        <v>0</v>
      </c>
      <c r="E225" s="84"/>
      <c r="F225" s="83"/>
    </row>
    <row r="226" spans="1:6" s="1" customFormat="1" ht="15">
      <c r="A226" s="159"/>
      <c r="B226" s="81"/>
      <c r="C226" s="197" t="s">
        <v>14</v>
      </c>
      <c r="D226" s="76">
        <f t="shared" si="12"/>
        <v>0</v>
      </c>
      <c r="E226" s="84"/>
      <c r="F226" s="83"/>
    </row>
    <row r="227" spans="1:6" s="1" customFormat="1" ht="15">
      <c r="A227" s="160"/>
      <c r="B227" s="81" t="s">
        <v>39</v>
      </c>
      <c r="C227" s="197" t="s">
        <v>14</v>
      </c>
      <c r="D227" s="76">
        <f t="shared" si="12"/>
        <v>0</v>
      </c>
      <c r="E227" s="84"/>
      <c r="F227" s="83"/>
    </row>
    <row r="228" spans="1:6" s="1" customFormat="1" ht="15">
      <c r="A228" s="158">
        <v>18</v>
      </c>
      <c r="B228" s="202" t="s">
        <v>206</v>
      </c>
      <c r="C228" s="196" t="s">
        <v>16</v>
      </c>
      <c r="D228" s="76">
        <f t="shared" si="12"/>
        <v>1</v>
      </c>
      <c r="E228" s="84">
        <v>1</v>
      </c>
      <c r="F228" s="83"/>
    </row>
    <row r="229" spans="1:6" s="1" customFormat="1" ht="15">
      <c r="A229" s="159"/>
      <c r="B229" s="81"/>
      <c r="C229" s="196" t="s">
        <v>14</v>
      </c>
      <c r="D229" s="76">
        <f t="shared" si="12"/>
        <v>77.41</v>
      </c>
      <c r="E229" s="84">
        <f>E231+E233+E235+E237+E238</f>
        <v>77.41</v>
      </c>
      <c r="F229" s="83"/>
    </row>
    <row r="230" spans="1:6" s="1" customFormat="1" ht="15">
      <c r="A230" s="159"/>
      <c r="B230" s="81" t="s">
        <v>28</v>
      </c>
      <c r="C230" s="197" t="s">
        <v>29</v>
      </c>
      <c r="D230" s="76">
        <f t="shared" si="12"/>
        <v>0</v>
      </c>
      <c r="E230" s="84"/>
      <c r="F230" s="83"/>
    </row>
    <row r="231" spans="1:6" s="1" customFormat="1" ht="15">
      <c r="A231" s="159"/>
      <c r="B231" s="81"/>
      <c r="C231" s="197" t="s">
        <v>14</v>
      </c>
      <c r="D231" s="76">
        <f t="shared" si="12"/>
        <v>0</v>
      </c>
      <c r="E231" s="84"/>
      <c r="F231" s="83"/>
    </row>
    <row r="232" spans="1:6" s="1" customFormat="1" ht="15">
      <c r="A232" s="159"/>
      <c r="B232" s="81" t="s">
        <v>31</v>
      </c>
      <c r="C232" s="197" t="s">
        <v>32</v>
      </c>
      <c r="D232" s="76">
        <f t="shared" si="12"/>
        <v>160</v>
      </c>
      <c r="E232" s="84">
        <v>160</v>
      </c>
      <c r="F232" s="83"/>
    </row>
    <row r="233" spans="1:6" s="1" customFormat="1" ht="15">
      <c r="A233" s="159"/>
      <c r="B233" s="81"/>
      <c r="C233" s="197" t="s">
        <v>14</v>
      </c>
      <c r="D233" s="76">
        <f t="shared" si="12"/>
        <v>70.998999999999995</v>
      </c>
      <c r="E233" s="84">
        <v>70.998999999999995</v>
      </c>
      <c r="F233" s="83"/>
    </row>
    <row r="234" spans="1:6" s="1" customFormat="1" ht="15">
      <c r="A234" s="159"/>
      <c r="B234" s="81" t="s">
        <v>34</v>
      </c>
      <c r="C234" s="197" t="s">
        <v>32</v>
      </c>
      <c r="D234" s="76">
        <f t="shared" si="12"/>
        <v>0</v>
      </c>
      <c r="E234" s="84"/>
      <c r="F234" s="83"/>
    </row>
    <row r="235" spans="1:6" s="1" customFormat="1" ht="15">
      <c r="A235" s="159"/>
      <c r="B235" s="81"/>
      <c r="C235" s="197" t="s">
        <v>14</v>
      </c>
      <c r="D235" s="76">
        <f t="shared" si="12"/>
        <v>0</v>
      </c>
      <c r="E235" s="84"/>
      <c r="F235" s="83"/>
    </row>
    <row r="236" spans="1:6" s="1" customFormat="1" ht="15">
      <c r="A236" s="159"/>
      <c r="B236" s="81" t="s">
        <v>36</v>
      </c>
      <c r="C236" s="197" t="s">
        <v>37</v>
      </c>
      <c r="D236" s="76">
        <f t="shared" si="12"/>
        <v>0</v>
      </c>
      <c r="E236" s="84"/>
      <c r="F236" s="83"/>
    </row>
    <row r="237" spans="1:6" s="1" customFormat="1" ht="15">
      <c r="A237" s="159"/>
      <c r="B237" s="81"/>
      <c r="C237" s="197" t="s">
        <v>14</v>
      </c>
      <c r="D237" s="76">
        <f t="shared" si="12"/>
        <v>0</v>
      </c>
      <c r="E237" s="84"/>
      <c r="F237" s="83"/>
    </row>
    <row r="238" spans="1:6" s="1" customFormat="1" ht="15">
      <c r="A238" s="160"/>
      <c r="B238" s="81" t="s">
        <v>39</v>
      </c>
      <c r="C238" s="197" t="s">
        <v>14</v>
      </c>
      <c r="D238" s="76">
        <f t="shared" si="12"/>
        <v>6.4109999999999996</v>
      </c>
      <c r="E238" s="84">
        <v>6.4109999999999996</v>
      </c>
      <c r="F238" s="83"/>
    </row>
    <row r="239" spans="1:6" s="1" customFormat="1" ht="15">
      <c r="A239" s="158">
        <v>19</v>
      </c>
      <c r="B239" s="202" t="s">
        <v>207</v>
      </c>
      <c r="C239" s="196" t="s">
        <v>16</v>
      </c>
      <c r="D239" s="82">
        <v>1</v>
      </c>
      <c r="E239" s="79"/>
      <c r="F239" s="83">
        <v>1</v>
      </c>
    </row>
    <row r="240" spans="1:6" s="1" customFormat="1" ht="15">
      <c r="A240" s="159"/>
      <c r="B240" s="81"/>
      <c r="C240" s="196" t="s">
        <v>14</v>
      </c>
      <c r="D240" s="77">
        <f t="shared" ref="D240:D249" si="13">E240+F240</f>
        <v>106.15200000000002</v>
      </c>
      <c r="E240" s="79">
        <f>E242+E244+E246+E248+E249</f>
        <v>73.665000000000006</v>
      </c>
      <c r="F240" s="83">
        <f>F242+F244+F246+F248+F249</f>
        <v>32.487000000000002</v>
      </c>
    </row>
    <row r="241" spans="1:6" s="1" customFormat="1" ht="15">
      <c r="A241" s="159"/>
      <c r="B241" s="81" t="s">
        <v>28</v>
      </c>
      <c r="C241" s="197" t="s">
        <v>29</v>
      </c>
      <c r="D241" s="77">
        <f t="shared" si="13"/>
        <v>0</v>
      </c>
      <c r="E241" s="79"/>
      <c r="F241" s="83"/>
    </row>
    <row r="242" spans="1:6" s="1" customFormat="1" ht="15">
      <c r="A242" s="159"/>
      <c r="B242" s="81"/>
      <c r="C242" s="197" t="s">
        <v>14</v>
      </c>
      <c r="D242" s="77">
        <f t="shared" si="13"/>
        <v>0</v>
      </c>
      <c r="E242" s="79"/>
      <c r="F242" s="83"/>
    </row>
    <row r="243" spans="1:6" s="1" customFormat="1" ht="15">
      <c r="A243" s="159"/>
      <c r="B243" s="81" t="s">
        <v>31</v>
      </c>
      <c r="C243" s="197" t="s">
        <v>32</v>
      </c>
      <c r="D243" s="77">
        <f t="shared" si="13"/>
        <v>160</v>
      </c>
      <c r="E243" s="79">
        <v>160</v>
      </c>
      <c r="F243" s="83"/>
    </row>
    <row r="244" spans="1:6" s="1" customFormat="1" ht="15">
      <c r="A244" s="159"/>
      <c r="B244" s="81"/>
      <c r="C244" s="197" t="s">
        <v>14</v>
      </c>
      <c r="D244" s="77">
        <f t="shared" si="13"/>
        <v>71</v>
      </c>
      <c r="E244" s="79">
        <v>71</v>
      </c>
      <c r="F244" s="83"/>
    </row>
    <row r="245" spans="1:6" s="1" customFormat="1" ht="15">
      <c r="A245" s="159"/>
      <c r="B245" s="81" t="s">
        <v>34</v>
      </c>
      <c r="C245" s="197" t="s">
        <v>32</v>
      </c>
      <c r="D245" s="77">
        <f t="shared" si="13"/>
        <v>0</v>
      </c>
      <c r="E245" s="79"/>
      <c r="F245" s="83"/>
    </row>
    <row r="246" spans="1:6" s="1" customFormat="1" ht="15">
      <c r="A246" s="159"/>
      <c r="B246" s="81"/>
      <c r="C246" s="197" t="s">
        <v>14</v>
      </c>
      <c r="D246" s="77">
        <f t="shared" si="13"/>
        <v>0</v>
      </c>
      <c r="E246" s="79"/>
      <c r="F246" s="83"/>
    </row>
    <row r="247" spans="1:6" s="1" customFormat="1" ht="15">
      <c r="A247" s="159"/>
      <c r="B247" s="81" t="s">
        <v>36</v>
      </c>
      <c r="C247" s="197" t="s">
        <v>37</v>
      </c>
      <c r="D247" s="77">
        <f t="shared" si="13"/>
        <v>0</v>
      </c>
      <c r="E247" s="79"/>
      <c r="F247" s="83"/>
    </row>
    <row r="248" spans="1:6" s="1" customFormat="1" ht="15">
      <c r="A248" s="159"/>
      <c r="B248" s="81"/>
      <c r="C248" s="197" t="s">
        <v>14</v>
      </c>
      <c r="D248" s="77">
        <f t="shared" si="13"/>
        <v>0</v>
      </c>
      <c r="E248" s="79"/>
      <c r="F248" s="83"/>
    </row>
    <row r="249" spans="1:6" s="1" customFormat="1" ht="15">
      <c r="A249" s="160"/>
      <c r="B249" s="81" t="s">
        <v>39</v>
      </c>
      <c r="C249" s="197" t="s">
        <v>14</v>
      </c>
      <c r="D249" s="77">
        <f t="shared" si="13"/>
        <v>35.152000000000001</v>
      </c>
      <c r="E249" s="79">
        <v>2.665</v>
      </c>
      <c r="F249" s="83">
        <v>32.487000000000002</v>
      </c>
    </row>
    <row r="250" spans="1:6" s="1" customFormat="1" ht="15">
      <c r="A250" s="158">
        <v>20</v>
      </c>
      <c r="B250" s="202" t="s">
        <v>208</v>
      </c>
      <c r="C250" s="196" t="s">
        <v>16</v>
      </c>
      <c r="D250" s="82">
        <v>1</v>
      </c>
      <c r="E250" s="79"/>
      <c r="F250" s="83">
        <v>1</v>
      </c>
    </row>
    <row r="251" spans="1:6" s="1" customFormat="1" ht="15">
      <c r="A251" s="159"/>
      <c r="B251" s="81"/>
      <c r="C251" s="196" t="s">
        <v>14</v>
      </c>
      <c r="D251" s="77">
        <f>E251+F251</f>
        <v>6.4969999999999999</v>
      </c>
      <c r="E251" s="79">
        <f>E253+E255+E257+E259+E260</f>
        <v>0</v>
      </c>
      <c r="F251" s="83">
        <f>F253+F255+F257+F259+F260</f>
        <v>6.4969999999999999</v>
      </c>
    </row>
    <row r="252" spans="1:6" s="1" customFormat="1" ht="15">
      <c r="A252" s="159"/>
      <c r="B252" s="81" t="s">
        <v>28</v>
      </c>
      <c r="C252" s="197" t="s">
        <v>29</v>
      </c>
      <c r="D252" s="77">
        <f t="shared" ref="D252:D260" si="14">E252+F252</f>
        <v>0</v>
      </c>
      <c r="E252" s="79"/>
      <c r="F252" s="83"/>
    </row>
    <row r="253" spans="1:6" s="1" customFormat="1" ht="15">
      <c r="A253" s="159"/>
      <c r="B253" s="81"/>
      <c r="C253" s="197" t="s">
        <v>14</v>
      </c>
      <c r="D253" s="77">
        <f t="shared" si="14"/>
        <v>0</v>
      </c>
      <c r="E253" s="79"/>
      <c r="F253" s="83"/>
    </row>
    <row r="254" spans="1:6" s="1" customFormat="1" ht="15">
      <c r="A254" s="159"/>
      <c r="B254" s="81" t="s">
        <v>31</v>
      </c>
      <c r="C254" s="197" t="s">
        <v>32</v>
      </c>
      <c r="D254" s="77">
        <f t="shared" si="14"/>
        <v>0</v>
      </c>
      <c r="E254" s="79"/>
      <c r="F254" s="83"/>
    </row>
    <row r="255" spans="1:6" s="1" customFormat="1" ht="15">
      <c r="A255" s="159"/>
      <c r="B255" s="81"/>
      <c r="C255" s="197" t="s">
        <v>14</v>
      </c>
      <c r="D255" s="77">
        <f t="shared" si="14"/>
        <v>0</v>
      </c>
      <c r="E255" s="79"/>
      <c r="F255" s="83"/>
    </row>
    <row r="256" spans="1:6" s="1" customFormat="1" ht="15">
      <c r="A256" s="159"/>
      <c r="B256" s="81" t="s">
        <v>34</v>
      </c>
      <c r="C256" s="197" t="s">
        <v>32</v>
      </c>
      <c r="D256" s="77">
        <f t="shared" si="14"/>
        <v>0</v>
      </c>
      <c r="E256" s="79"/>
      <c r="F256" s="83"/>
    </row>
    <row r="257" spans="1:6" s="1" customFormat="1" ht="15">
      <c r="A257" s="159"/>
      <c r="B257" s="81"/>
      <c r="C257" s="197" t="s">
        <v>14</v>
      </c>
      <c r="D257" s="77">
        <f t="shared" si="14"/>
        <v>0</v>
      </c>
      <c r="E257" s="79"/>
      <c r="F257" s="83"/>
    </row>
    <row r="258" spans="1:6" s="1" customFormat="1" ht="15">
      <c r="A258" s="159"/>
      <c r="B258" s="81" t="s">
        <v>36</v>
      </c>
      <c r="C258" s="197" t="s">
        <v>37</v>
      </c>
      <c r="D258" s="77">
        <f t="shared" si="14"/>
        <v>0</v>
      </c>
      <c r="E258" s="79"/>
      <c r="F258" s="83"/>
    </row>
    <row r="259" spans="1:6" s="1" customFormat="1" ht="15">
      <c r="A259" s="159"/>
      <c r="B259" s="81"/>
      <c r="C259" s="197" t="s">
        <v>14</v>
      </c>
      <c r="D259" s="77">
        <f t="shared" si="14"/>
        <v>0</v>
      </c>
      <c r="E259" s="79"/>
      <c r="F259" s="83"/>
    </row>
    <row r="260" spans="1:6" s="1" customFormat="1" ht="15">
      <c r="A260" s="160"/>
      <c r="B260" s="81" t="s">
        <v>39</v>
      </c>
      <c r="C260" s="197" t="s">
        <v>14</v>
      </c>
      <c r="D260" s="77">
        <f t="shared" si="14"/>
        <v>6.4969999999999999</v>
      </c>
      <c r="E260" s="79"/>
      <c r="F260" s="83">
        <v>6.4969999999999999</v>
      </c>
    </row>
    <row r="261" spans="1:6" s="1" customFormat="1" ht="15">
      <c r="A261" s="158">
        <v>21</v>
      </c>
      <c r="B261" s="202" t="s">
        <v>209</v>
      </c>
      <c r="C261" s="196" t="s">
        <v>16</v>
      </c>
      <c r="D261" s="82">
        <v>1</v>
      </c>
      <c r="E261" s="79"/>
      <c r="F261" s="83">
        <v>1</v>
      </c>
    </row>
    <row r="262" spans="1:6" s="1" customFormat="1" ht="15">
      <c r="A262" s="159"/>
      <c r="B262" s="81"/>
      <c r="C262" s="196" t="s">
        <v>14</v>
      </c>
      <c r="D262" s="77">
        <f>E262+F262</f>
        <v>74.676000000000002</v>
      </c>
      <c r="E262" s="79">
        <f>E264+E266+E268+E270+E271</f>
        <v>3.2050000000000001</v>
      </c>
      <c r="F262" s="83">
        <f>F264+F266+F268+F270+F271</f>
        <v>71.471000000000004</v>
      </c>
    </row>
    <row r="263" spans="1:6" s="1" customFormat="1" ht="15">
      <c r="A263" s="159"/>
      <c r="B263" s="81" t="s">
        <v>28</v>
      </c>
      <c r="C263" s="197" t="s">
        <v>29</v>
      </c>
      <c r="D263" s="77">
        <f t="shared" ref="D263:D293" si="15">E263+F263</f>
        <v>0</v>
      </c>
      <c r="E263" s="79"/>
      <c r="F263" s="83"/>
    </row>
    <row r="264" spans="1:6" s="1" customFormat="1" ht="15">
      <c r="A264" s="159"/>
      <c r="B264" s="81"/>
      <c r="C264" s="197" t="s">
        <v>14</v>
      </c>
      <c r="D264" s="77">
        <f t="shared" si="15"/>
        <v>0</v>
      </c>
      <c r="E264" s="79"/>
      <c r="F264" s="83"/>
    </row>
    <row r="265" spans="1:6" s="1" customFormat="1" ht="15">
      <c r="A265" s="159"/>
      <c r="B265" s="81" t="s">
        <v>31</v>
      </c>
      <c r="C265" s="197" t="s">
        <v>32</v>
      </c>
      <c r="D265" s="77">
        <f t="shared" si="15"/>
        <v>0</v>
      </c>
      <c r="E265" s="79"/>
      <c r="F265" s="83"/>
    </row>
    <row r="266" spans="1:6" s="1" customFormat="1" ht="15">
      <c r="A266" s="159"/>
      <c r="B266" s="81"/>
      <c r="C266" s="197" t="s">
        <v>14</v>
      </c>
      <c r="D266" s="77">
        <f t="shared" si="15"/>
        <v>0</v>
      </c>
      <c r="E266" s="79"/>
      <c r="F266" s="83"/>
    </row>
    <row r="267" spans="1:6" s="1" customFormat="1" ht="15">
      <c r="A267" s="159"/>
      <c r="B267" s="81" t="s">
        <v>34</v>
      </c>
      <c r="C267" s="197" t="s">
        <v>32</v>
      </c>
      <c r="D267" s="77">
        <f t="shared" si="15"/>
        <v>0</v>
      </c>
      <c r="E267" s="79"/>
      <c r="F267" s="83"/>
    </row>
    <row r="268" spans="1:6" s="1" customFormat="1" ht="15">
      <c r="A268" s="159"/>
      <c r="B268" s="81"/>
      <c r="C268" s="197" t="s">
        <v>14</v>
      </c>
      <c r="D268" s="77">
        <f t="shared" si="15"/>
        <v>0</v>
      </c>
      <c r="E268" s="79"/>
      <c r="F268" s="83"/>
    </row>
    <row r="269" spans="1:6" s="1" customFormat="1" ht="15">
      <c r="A269" s="159"/>
      <c r="B269" s="81" t="s">
        <v>36</v>
      </c>
      <c r="C269" s="197" t="s">
        <v>37</v>
      </c>
      <c r="D269" s="77">
        <f t="shared" si="15"/>
        <v>0</v>
      </c>
      <c r="E269" s="79"/>
      <c r="F269" s="83"/>
    </row>
    <row r="270" spans="1:6" s="1" customFormat="1" ht="15">
      <c r="A270" s="159"/>
      <c r="B270" s="81"/>
      <c r="C270" s="197" t="s">
        <v>14</v>
      </c>
      <c r="D270" s="77">
        <f t="shared" si="15"/>
        <v>0</v>
      </c>
      <c r="E270" s="79"/>
      <c r="F270" s="83"/>
    </row>
    <row r="271" spans="1:6" s="1" customFormat="1" ht="15">
      <c r="A271" s="160"/>
      <c r="B271" s="81" t="s">
        <v>39</v>
      </c>
      <c r="C271" s="197" t="s">
        <v>14</v>
      </c>
      <c r="D271" s="77">
        <f t="shared" si="15"/>
        <v>74.676000000000002</v>
      </c>
      <c r="E271" s="79">
        <v>3.2050000000000001</v>
      </c>
      <c r="F271" s="83">
        <v>71.471000000000004</v>
      </c>
    </row>
    <row r="272" spans="1:6" s="1" customFormat="1" ht="15">
      <c r="A272" s="158">
        <v>22</v>
      </c>
      <c r="B272" s="202" t="s">
        <v>210</v>
      </c>
      <c r="C272" s="196" t="s">
        <v>16</v>
      </c>
      <c r="D272" s="76">
        <f t="shared" si="15"/>
        <v>1</v>
      </c>
      <c r="E272" s="84">
        <v>1</v>
      </c>
      <c r="F272" s="83"/>
    </row>
    <row r="273" spans="1:6" s="1" customFormat="1" ht="15">
      <c r="A273" s="159"/>
      <c r="B273" s="81"/>
      <c r="C273" s="196" t="s">
        <v>14</v>
      </c>
      <c r="D273" s="76">
        <f t="shared" si="15"/>
        <v>1.0620000000000001</v>
      </c>
      <c r="E273" s="84">
        <f>E275+E277+E279+E281+E282</f>
        <v>1.0620000000000001</v>
      </c>
      <c r="F273" s="83"/>
    </row>
    <row r="274" spans="1:6" s="1" customFormat="1" ht="15">
      <c r="A274" s="159"/>
      <c r="B274" s="81" t="s">
        <v>28</v>
      </c>
      <c r="C274" s="197" t="s">
        <v>29</v>
      </c>
      <c r="D274" s="76">
        <f t="shared" si="15"/>
        <v>0</v>
      </c>
      <c r="E274" s="84"/>
      <c r="F274" s="83"/>
    </row>
    <row r="275" spans="1:6" s="1" customFormat="1" ht="15">
      <c r="A275" s="159"/>
      <c r="B275" s="81"/>
      <c r="C275" s="197" t="s">
        <v>14</v>
      </c>
      <c r="D275" s="76">
        <f t="shared" si="15"/>
        <v>0</v>
      </c>
      <c r="E275" s="84"/>
      <c r="F275" s="83"/>
    </row>
    <row r="276" spans="1:6" s="1" customFormat="1" ht="15">
      <c r="A276" s="159"/>
      <c r="B276" s="81" t="s">
        <v>31</v>
      </c>
      <c r="C276" s="197" t="s">
        <v>32</v>
      </c>
      <c r="D276" s="76">
        <f t="shared" si="15"/>
        <v>0</v>
      </c>
      <c r="E276" s="84"/>
      <c r="F276" s="83"/>
    </row>
    <row r="277" spans="1:6" s="1" customFormat="1" ht="15">
      <c r="A277" s="159"/>
      <c r="B277" s="81"/>
      <c r="C277" s="197" t="s">
        <v>14</v>
      </c>
      <c r="D277" s="76">
        <f t="shared" si="15"/>
        <v>0</v>
      </c>
      <c r="E277" s="84"/>
      <c r="F277" s="83"/>
    </row>
    <row r="278" spans="1:6" s="1" customFormat="1" ht="15">
      <c r="A278" s="159"/>
      <c r="B278" s="81" t="s">
        <v>34</v>
      </c>
      <c r="C278" s="197" t="s">
        <v>32</v>
      </c>
      <c r="D278" s="76">
        <f t="shared" si="15"/>
        <v>0</v>
      </c>
      <c r="E278" s="84"/>
      <c r="F278" s="83"/>
    </row>
    <row r="279" spans="1:6" s="1" customFormat="1" ht="15">
      <c r="A279" s="159"/>
      <c r="B279" s="81"/>
      <c r="C279" s="197" t="s">
        <v>14</v>
      </c>
      <c r="D279" s="76">
        <f t="shared" si="15"/>
        <v>0</v>
      </c>
      <c r="E279" s="84"/>
      <c r="F279" s="83"/>
    </row>
    <row r="280" spans="1:6" s="1" customFormat="1" ht="15">
      <c r="A280" s="159"/>
      <c r="B280" s="81" t="s">
        <v>36</v>
      </c>
      <c r="C280" s="197" t="s">
        <v>37</v>
      </c>
      <c r="D280" s="76">
        <f t="shared" si="15"/>
        <v>0</v>
      </c>
      <c r="E280" s="84"/>
      <c r="F280" s="83"/>
    </row>
    <row r="281" spans="1:6" s="1" customFormat="1" ht="15">
      <c r="A281" s="159"/>
      <c r="B281" s="81"/>
      <c r="C281" s="197" t="s">
        <v>14</v>
      </c>
      <c r="D281" s="76">
        <f t="shared" si="15"/>
        <v>0</v>
      </c>
      <c r="E281" s="84"/>
      <c r="F281" s="83"/>
    </row>
    <row r="282" spans="1:6" s="1" customFormat="1" ht="15">
      <c r="A282" s="160"/>
      <c r="B282" s="81" t="s">
        <v>39</v>
      </c>
      <c r="C282" s="197" t="s">
        <v>14</v>
      </c>
      <c r="D282" s="76">
        <f t="shared" si="15"/>
        <v>1.0620000000000001</v>
      </c>
      <c r="E282" s="84">
        <v>1.0620000000000001</v>
      </c>
      <c r="F282" s="83"/>
    </row>
    <row r="283" spans="1:6" s="1" customFormat="1" ht="15">
      <c r="A283" s="158">
        <v>23</v>
      </c>
      <c r="B283" s="202" t="s">
        <v>211</v>
      </c>
      <c r="C283" s="196" t="s">
        <v>16</v>
      </c>
      <c r="D283" s="76">
        <f t="shared" si="15"/>
        <v>1</v>
      </c>
      <c r="E283" s="84">
        <v>1</v>
      </c>
      <c r="F283" s="83"/>
    </row>
    <row r="284" spans="1:6" s="1" customFormat="1" ht="15">
      <c r="A284" s="159"/>
      <c r="B284" s="81"/>
      <c r="C284" s="196" t="s">
        <v>14</v>
      </c>
      <c r="D284" s="76">
        <f t="shared" si="15"/>
        <v>17.736000000000001</v>
      </c>
      <c r="E284" s="84">
        <f>E286+E288+E290+E292+E293</f>
        <v>17.736000000000001</v>
      </c>
      <c r="F284" s="83"/>
    </row>
    <row r="285" spans="1:6" s="1" customFormat="1" ht="15">
      <c r="A285" s="159"/>
      <c r="B285" s="81" t="s">
        <v>28</v>
      </c>
      <c r="C285" s="197" t="s">
        <v>29</v>
      </c>
      <c r="D285" s="76">
        <f t="shared" si="15"/>
        <v>0</v>
      </c>
      <c r="E285" s="84"/>
      <c r="F285" s="83"/>
    </row>
    <row r="286" spans="1:6" s="1" customFormat="1" ht="15">
      <c r="A286" s="159"/>
      <c r="B286" s="81"/>
      <c r="C286" s="197" t="s">
        <v>14</v>
      </c>
      <c r="D286" s="76">
        <f t="shared" si="15"/>
        <v>0</v>
      </c>
      <c r="E286" s="84"/>
      <c r="F286" s="83"/>
    </row>
    <row r="287" spans="1:6" s="1" customFormat="1" ht="15">
      <c r="A287" s="159"/>
      <c r="B287" s="81" t="s">
        <v>31</v>
      </c>
      <c r="C287" s="197" t="s">
        <v>32</v>
      </c>
      <c r="D287" s="76">
        <f t="shared" si="15"/>
        <v>0</v>
      </c>
      <c r="E287" s="84"/>
      <c r="F287" s="83"/>
    </row>
    <row r="288" spans="1:6" s="1" customFormat="1" ht="15">
      <c r="A288" s="159"/>
      <c r="B288" s="81"/>
      <c r="C288" s="197" t="s">
        <v>14</v>
      </c>
      <c r="D288" s="76">
        <f t="shared" si="15"/>
        <v>0</v>
      </c>
      <c r="E288" s="84"/>
      <c r="F288" s="83"/>
    </row>
    <row r="289" spans="1:6" s="1" customFormat="1" ht="15">
      <c r="A289" s="159"/>
      <c r="B289" s="81" t="s">
        <v>34</v>
      </c>
      <c r="C289" s="197" t="s">
        <v>32</v>
      </c>
      <c r="D289" s="76">
        <f t="shared" si="15"/>
        <v>0</v>
      </c>
      <c r="E289" s="84"/>
      <c r="F289" s="83"/>
    </row>
    <row r="290" spans="1:6" s="1" customFormat="1" ht="15">
      <c r="A290" s="159"/>
      <c r="B290" s="81"/>
      <c r="C290" s="197" t="s">
        <v>14</v>
      </c>
      <c r="D290" s="76">
        <f t="shared" si="15"/>
        <v>0</v>
      </c>
      <c r="E290" s="84"/>
      <c r="F290" s="83"/>
    </row>
    <row r="291" spans="1:6" s="1" customFormat="1" ht="15">
      <c r="A291" s="159"/>
      <c r="B291" s="81" t="s">
        <v>36</v>
      </c>
      <c r="C291" s="197" t="s">
        <v>37</v>
      </c>
      <c r="D291" s="76">
        <f t="shared" si="15"/>
        <v>0</v>
      </c>
      <c r="E291" s="84"/>
      <c r="F291" s="83"/>
    </row>
    <row r="292" spans="1:6" s="1" customFormat="1" ht="15">
      <c r="A292" s="159"/>
      <c r="B292" s="81"/>
      <c r="C292" s="197" t="s">
        <v>14</v>
      </c>
      <c r="D292" s="76">
        <f t="shared" si="15"/>
        <v>0</v>
      </c>
      <c r="E292" s="84"/>
      <c r="F292" s="83"/>
    </row>
    <row r="293" spans="1:6" s="1" customFormat="1" ht="15">
      <c r="A293" s="160"/>
      <c r="B293" s="81" t="s">
        <v>39</v>
      </c>
      <c r="C293" s="197" t="s">
        <v>14</v>
      </c>
      <c r="D293" s="76">
        <f t="shared" si="15"/>
        <v>17.736000000000001</v>
      </c>
      <c r="E293" s="84">
        <v>17.736000000000001</v>
      </c>
      <c r="F293" s="83"/>
    </row>
    <row r="294" spans="1:6" s="1" customFormat="1" ht="15">
      <c r="A294" s="158">
        <v>24</v>
      </c>
      <c r="B294" s="202" t="s">
        <v>212</v>
      </c>
      <c r="C294" s="196" t="s">
        <v>16</v>
      </c>
      <c r="D294" s="82">
        <v>1</v>
      </c>
      <c r="E294" s="79"/>
      <c r="F294" s="83">
        <v>1</v>
      </c>
    </row>
    <row r="295" spans="1:6" s="1" customFormat="1" ht="15">
      <c r="A295" s="159"/>
      <c r="B295" s="81"/>
      <c r="C295" s="196" t="s">
        <v>14</v>
      </c>
      <c r="D295" s="77">
        <f>E295+F295</f>
        <v>72.533000000000001</v>
      </c>
      <c r="E295" s="79">
        <f>E297+E299+E301+E303+E304</f>
        <v>1.0620000000000001</v>
      </c>
      <c r="F295" s="83">
        <f>F297+F299+F301+F303+F304</f>
        <v>71.471000000000004</v>
      </c>
    </row>
    <row r="296" spans="1:6" s="1" customFormat="1" ht="15">
      <c r="A296" s="159"/>
      <c r="B296" s="81" t="s">
        <v>28</v>
      </c>
      <c r="C296" s="197" t="s">
        <v>29</v>
      </c>
      <c r="D296" s="77">
        <f t="shared" ref="D296:D304" si="16">E296+F296</f>
        <v>0</v>
      </c>
      <c r="E296" s="79"/>
      <c r="F296" s="83"/>
    </row>
    <row r="297" spans="1:6" s="1" customFormat="1" ht="15">
      <c r="A297" s="159"/>
      <c r="B297" s="81"/>
      <c r="C297" s="197" t="s">
        <v>14</v>
      </c>
      <c r="D297" s="77">
        <f t="shared" si="16"/>
        <v>0</v>
      </c>
      <c r="E297" s="79"/>
      <c r="F297" s="83"/>
    </row>
    <row r="298" spans="1:6" s="1" customFormat="1" ht="15">
      <c r="A298" s="159"/>
      <c r="B298" s="81" t="s">
        <v>31</v>
      </c>
      <c r="C298" s="197" t="s">
        <v>32</v>
      </c>
      <c r="D298" s="77">
        <f t="shared" si="16"/>
        <v>0</v>
      </c>
      <c r="E298" s="79"/>
      <c r="F298" s="83"/>
    </row>
    <row r="299" spans="1:6" s="1" customFormat="1" ht="15">
      <c r="A299" s="159"/>
      <c r="B299" s="81"/>
      <c r="C299" s="197" t="s">
        <v>14</v>
      </c>
      <c r="D299" s="77">
        <f t="shared" si="16"/>
        <v>0</v>
      </c>
      <c r="E299" s="79"/>
      <c r="F299" s="83"/>
    </row>
    <row r="300" spans="1:6" s="1" customFormat="1" ht="15">
      <c r="A300" s="159"/>
      <c r="B300" s="81" t="s">
        <v>34</v>
      </c>
      <c r="C300" s="197" t="s">
        <v>32</v>
      </c>
      <c r="D300" s="77">
        <f t="shared" si="16"/>
        <v>0</v>
      </c>
      <c r="E300" s="79"/>
      <c r="F300" s="83"/>
    </row>
    <row r="301" spans="1:6" s="1" customFormat="1" ht="15">
      <c r="A301" s="159"/>
      <c r="B301" s="81"/>
      <c r="C301" s="197" t="s">
        <v>14</v>
      </c>
      <c r="D301" s="77">
        <f t="shared" si="16"/>
        <v>0</v>
      </c>
      <c r="E301" s="79"/>
      <c r="F301" s="83"/>
    </row>
    <row r="302" spans="1:6" s="1" customFormat="1" ht="15">
      <c r="A302" s="159"/>
      <c r="B302" s="81" t="s">
        <v>36</v>
      </c>
      <c r="C302" s="197" t="s">
        <v>37</v>
      </c>
      <c r="D302" s="77">
        <f t="shared" si="16"/>
        <v>0</v>
      </c>
      <c r="E302" s="79"/>
      <c r="F302" s="83"/>
    </row>
    <row r="303" spans="1:6" s="1" customFormat="1" ht="15">
      <c r="A303" s="159"/>
      <c r="B303" s="81"/>
      <c r="C303" s="197" t="s">
        <v>14</v>
      </c>
      <c r="D303" s="77">
        <f t="shared" si="16"/>
        <v>0</v>
      </c>
      <c r="E303" s="79"/>
      <c r="F303" s="83"/>
    </row>
    <row r="304" spans="1:6" s="1" customFormat="1" ht="15">
      <c r="A304" s="160"/>
      <c r="B304" s="81" t="s">
        <v>39</v>
      </c>
      <c r="C304" s="197" t="s">
        <v>14</v>
      </c>
      <c r="D304" s="77">
        <f t="shared" si="16"/>
        <v>72.533000000000001</v>
      </c>
      <c r="E304" s="79">
        <v>1.0620000000000001</v>
      </c>
      <c r="F304" s="83">
        <v>71.471000000000004</v>
      </c>
    </row>
    <row r="305" spans="1:6" s="1" customFormat="1" ht="15">
      <c r="A305" s="158">
        <v>25</v>
      </c>
      <c r="B305" s="202" t="s">
        <v>213</v>
      </c>
      <c r="C305" s="196" t="s">
        <v>16</v>
      </c>
      <c r="D305" s="82">
        <v>1</v>
      </c>
      <c r="E305" s="79"/>
      <c r="F305" s="83">
        <v>1</v>
      </c>
    </row>
    <row r="306" spans="1:6" s="1" customFormat="1" ht="15">
      <c r="A306" s="159"/>
      <c r="B306" s="81"/>
      <c r="C306" s="196" t="s">
        <v>14</v>
      </c>
      <c r="D306" s="77">
        <f>E306+F306</f>
        <v>12.994999999999999</v>
      </c>
      <c r="E306" s="79">
        <f>E308+E310+E312+E314+E315</f>
        <v>0</v>
      </c>
      <c r="F306" s="83">
        <f>F308+F310+F312+F314+F315</f>
        <v>12.994999999999999</v>
      </c>
    </row>
    <row r="307" spans="1:6" s="1" customFormat="1" ht="15">
      <c r="A307" s="159"/>
      <c r="B307" s="81" t="s">
        <v>28</v>
      </c>
      <c r="C307" s="197" t="s">
        <v>29</v>
      </c>
      <c r="D307" s="77">
        <f t="shared" ref="D307:D326" si="17">E307+F307</f>
        <v>0</v>
      </c>
      <c r="E307" s="79"/>
      <c r="F307" s="83"/>
    </row>
    <row r="308" spans="1:6" s="1" customFormat="1" ht="15">
      <c r="A308" s="159"/>
      <c r="B308" s="81"/>
      <c r="C308" s="197" t="s">
        <v>14</v>
      </c>
      <c r="D308" s="77">
        <f t="shared" si="17"/>
        <v>0</v>
      </c>
      <c r="E308" s="79"/>
      <c r="F308" s="83"/>
    </row>
    <row r="309" spans="1:6" s="1" customFormat="1" ht="15">
      <c r="A309" s="159"/>
      <c r="B309" s="81" t="s">
        <v>31</v>
      </c>
      <c r="C309" s="197" t="s">
        <v>32</v>
      </c>
      <c r="D309" s="77">
        <f t="shared" si="17"/>
        <v>0</v>
      </c>
      <c r="E309" s="79"/>
      <c r="F309" s="83"/>
    </row>
    <row r="310" spans="1:6" s="1" customFormat="1" ht="15">
      <c r="A310" s="159"/>
      <c r="B310" s="81"/>
      <c r="C310" s="197" t="s">
        <v>14</v>
      </c>
      <c r="D310" s="77">
        <f t="shared" si="17"/>
        <v>0</v>
      </c>
      <c r="E310" s="79"/>
      <c r="F310" s="83"/>
    </row>
    <row r="311" spans="1:6" s="1" customFormat="1" ht="15">
      <c r="A311" s="159"/>
      <c r="B311" s="81" t="s">
        <v>34</v>
      </c>
      <c r="C311" s="197" t="s">
        <v>32</v>
      </c>
      <c r="D311" s="77">
        <f t="shared" si="17"/>
        <v>0</v>
      </c>
      <c r="E311" s="79"/>
      <c r="F311" s="83"/>
    </row>
    <row r="312" spans="1:6" s="1" customFormat="1" ht="15">
      <c r="A312" s="159"/>
      <c r="B312" s="81"/>
      <c r="C312" s="197" t="s">
        <v>14</v>
      </c>
      <c r="D312" s="77">
        <f t="shared" si="17"/>
        <v>0</v>
      </c>
      <c r="E312" s="79"/>
      <c r="F312" s="83"/>
    </row>
    <row r="313" spans="1:6" s="1" customFormat="1" ht="15">
      <c r="A313" s="159"/>
      <c r="B313" s="81" t="s">
        <v>36</v>
      </c>
      <c r="C313" s="197" t="s">
        <v>37</v>
      </c>
      <c r="D313" s="77">
        <f t="shared" si="17"/>
        <v>0</v>
      </c>
      <c r="E313" s="79"/>
      <c r="F313" s="83"/>
    </row>
    <row r="314" spans="1:6" s="1" customFormat="1" ht="15">
      <c r="A314" s="159"/>
      <c r="B314" s="81"/>
      <c r="C314" s="197" t="s">
        <v>14</v>
      </c>
      <c r="D314" s="77">
        <f t="shared" si="17"/>
        <v>0</v>
      </c>
      <c r="E314" s="79"/>
      <c r="F314" s="83"/>
    </row>
    <row r="315" spans="1:6" s="1" customFormat="1" ht="15">
      <c r="A315" s="160"/>
      <c r="B315" s="81" t="s">
        <v>39</v>
      </c>
      <c r="C315" s="197" t="s">
        <v>14</v>
      </c>
      <c r="D315" s="77">
        <f t="shared" si="17"/>
        <v>12.994999999999999</v>
      </c>
      <c r="E315" s="79"/>
      <c r="F315" s="83">
        <v>12.994999999999999</v>
      </c>
    </row>
    <row r="316" spans="1:6" s="1" customFormat="1" ht="15">
      <c r="A316" s="158">
        <v>26</v>
      </c>
      <c r="B316" s="202" t="s">
        <v>346</v>
      </c>
      <c r="C316" s="196" t="s">
        <v>16</v>
      </c>
      <c r="D316" s="76">
        <f t="shared" si="17"/>
        <v>1</v>
      </c>
      <c r="E316" s="84">
        <v>1</v>
      </c>
      <c r="F316" s="83"/>
    </row>
    <row r="317" spans="1:6" s="1" customFormat="1" ht="15">
      <c r="A317" s="159"/>
      <c r="B317" s="81"/>
      <c r="C317" s="196" t="s">
        <v>14</v>
      </c>
      <c r="D317" s="76">
        <f t="shared" si="17"/>
        <v>22.2</v>
      </c>
      <c r="E317" s="84">
        <f>E319+E321+E323+E325+E326</f>
        <v>22.2</v>
      </c>
      <c r="F317" s="83"/>
    </row>
    <row r="318" spans="1:6" s="1" customFormat="1" ht="15">
      <c r="A318" s="159"/>
      <c r="B318" s="81" t="s">
        <v>28</v>
      </c>
      <c r="C318" s="197" t="s">
        <v>29</v>
      </c>
      <c r="D318" s="76">
        <f t="shared" si="17"/>
        <v>0</v>
      </c>
      <c r="E318" s="84"/>
      <c r="F318" s="83"/>
    </row>
    <row r="319" spans="1:6" s="1" customFormat="1" ht="15">
      <c r="A319" s="159"/>
      <c r="B319" s="81"/>
      <c r="C319" s="197" t="s">
        <v>14</v>
      </c>
      <c r="D319" s="76">
        <f t="shared" si="17"/>
        <v>0</v>
      </c>
      <c r="E319" s="84"/>
      <c r="F319" s="83"/>
    </row>
    <row r="320" spans="1:6" s="1" customFormat="1" ht="15">
      <c r="A320" s="159"/>
      <c r="B320" s="81" t="s">
        <v>31</v>
      </c>
      <c r="C320" s="197" t="s">
        <v>32</v>
      </c>
      <c r="D320" s="76">
        <f t="shared" si="17"/>
        <v>50</v>
      </c>
      <c r="E320" s="84">
        <v>50</v>
      </c>
      <c r="F320" s="83"/>
    </row>
    <row r="321" spans="1:6" s="1" customFormat="1" ht="15">
      <c r="A321" s="159"/>
      <c r="B321" s="81"/>
      <c r="C321" s="197" t="s">
        <v>14</v>
      </c>
      <c r="D321" s="76">
        <f t="shared" si="17"/>
        <v>22.2</v>
      </c>
      <c r="E321" s="84">
        <v>22.2</v>
      </c>
      <c r="F321" s="83"/>
    </row>
    <row r="322" spans="1:6" s="1" customFormat="1" ht="15">
      <c r="A322" s="159"/>
      <c r="B322" s="81" t="s">
        <v>34</v>
      </c>
      <c r="C322" s="197" t="s">
        <v>32</v>
      </c>
      <c r="D322" s="76">
        <f t="shared" si="17"/>
        <v>0</v>
      </c>
      <c r="E322" s="84"/>
      <c r="F322" s="83"/>
    </row>
    <row r="323" spans="1:6" s="1" customFormat="1" ht="15">
      <c r="A323" s="159"/>
      <c r="B323" s="81"/>
      <c r="C323" s="197" t="s">
        <v>14</v>
      </c>
      <c r="D323" s="76">
        <f t="shared" si="17"/>
        <v>0</v>
      </c>
      <c r="E323" s="84"/>
      <c r="F323" s="83"/>
    </row>
    <row r="324" spans="1:6" s="1" customFormat="1" ht="15">
      <c r="A324" s="159"/>
      <c r="B324" s="81" t="s">
        <v>36</v>
      </c>
      <c r="C324" s="197" t="s">
        <v>37</v>
      </c>
      <c r="D324" s="76">
        <f t="shared" si="17"/>
        <v>0</v>
      </c>
      <c r="E324" s="84"/>
      <c r="F324" s="83"/>
    </row>
    <row r="325" spans="1:6" s="1" customFormat="1" ht="15">
      <c r="A325" s="159"/>
      <c r="B325" s="81"/>
      <c r="C325" s="197" t="s">
        <v>14</v>
      </c>
      <c r="D325" s="76">
        <f t="shared" si="17"/>
        <v>0</v>
      </c>
      <c r="E325" s="84"/>
      <c r="F325" s="83"/>
    </row>
    <row r="326" spans="1:6" s="1" customFormat="1" ht="15">
      <c r="A326" s="160"/>
      <c r="B326" s="81" t="s">
        <v>39</v>
      </c>
      <c r="C326" s="197" t="s">
        <v>14</v>
      </c>
      <c r="D326" s="76">
        <f t="shared" si="17"/>
        <v>0</v>
      </c>
      <c r="E326" s="84"/>
      <c r="F326" s="83"/>
    </row>
    <row r="327" spans="1:6" s="1" customFormat="1" ht="15">
      <c r="A327" s="158">
        <v>27</v>
      </c>
      <c r="B327" s="202" t="s">
        <v>214</v>
      </c>
      <c r="C327" s="196" t="s">
        <v>16</v>
      </c>
      <c r="D327" s="82">
        <v>1</v>
      </c>
      <c r="E327" s="79"/>
      <c r="F327" s="83">
        <v>1</v>
      </c>
    </row>
    <row r="328" spans="1:6" s="1" customFormat="1" ht="15">
      <c r="A328" s="159"/>
      <c r="B328" s="81"/>
      <c r="C328" s="196" t="s">
        <v>14</v>
      </c>
      <c r="D328" s="77">
        <f>E328+F328</f>
        <v>115.34100000000001</v>
      </c>
      <c r="E328" s="79">
        <f>E330+E332+E334+E336+E337</f>
        <v>82.853999999999999</v>
      </c>
      <c r="F328" s="83">
        <f>F330+F332+F334+F336+F337</f>
        <v>32.487000000000002</v>
      </c>
    </row>
    <row r="329" spans="1:6" s="1" customFormat="1" ht="15">
      <c r="A329" s="159"/>
      <c r="B329" s="81" t="s">
        <v>28</v>
      </c>
      <c r="C329" s="197" t="s">
        <v>29</v>
      </c>
      <c r="D329" s="77">
        <f t="shared" ref="D329:D337" si="18">E329+F329</f>
        <v>0</v>
      </c>
      <c r="E329" s="79"/>
      <c r="F329" s="83"/>
    </row>
    <row r="330" spans="1:6" s="1" customFormat="1" ht="15">
      <c r="A330" s="159"/>
      <c r="B330" s="81"/>
      <c r="C330" s="197" t="s">
        <v>14</v>
      </c>
      <c r="D330" s="77">
        <f t="shared" si="18"/>
        <v>0</v>
      </c>
      <c r="E330" s="79"/>
      <c r="F330" s="83"/>
    </row>
    <row r="331" spans="1:6" s="1" customFormat="1" ht="15">
      <c r="A331" s="159"/>
      <c r="B331" s="81" t="s">
        <v>31</v>
      </c>
      <c r="C331" s="197" t="s">
        <v>32</v>
      </c>
      <c r="D331" s="77">
        <f t="shared" si="18"/>
        <v>176</v>
      </c>
      <c r="E331" s="79">
        <v>176</v>
      </c>
      <c r="F331" s="83"/>
    </row>
    <row r="332" spans="1:6" s="1" customFormat="1" ht="15">
      <c r="A332" s="159"/>
      <c r="B332" s="81"/>
      <c r="C332" s="197" t="s">
        <v>14</v>
      </c>
      <c r="D332" s="77">
        <f t="shared" si="18"/>
        <v>77.983000000000004</v>
      </c>
      <c r="E332" s="79">
        <v>77.983000000000004</v>
      </c>
      <c r="F332" s="83"/>
    </row>
    <row r="333" spans="1:6" s="1" customFormat="1" ht="15">
      <c r="A333" s="159"/>
      <c r="B333" s="81" t="s">
        <v>34</v>
      </c>
      <c r="C333" s="197" t="s">
        <v>32</v>
      </c>
      <c r="D333" s="77">
        <f t="shared" si="18"/>
        <v>0</v>
      </c>
      <c r="E333" s="79"/>
      <c r="F333" s="83"/>
    </row>
    <row r="334" spans="1:6" s="1" customFormat="1" ht="15">
      <c r="A334" s="159"/>
      <c r="B334" s="81"/>
      <c r="C334" s="197" t="s">
        <v>14</v>
      </c>
      <c r="D334" s="77">
        <f t="shared" si="18"/>
        <v>0</v>
      </c>
      <c r="E334" s="79"/>
      <c r="F334" s="83"/>
    </row>
    <row r="335" spans="1:6" s="1" customFormat="1" ht="15">
      <c r="A335" s="159"/>
      <c r="B335" s="81" t="s">
        <v>36</v>
      </c>
      <c r="C335" s="197" t="s">
        <v>37</v>
      </c>
      <c r="D335" s="77">
        <f t="shared" si="18"/>
        <v>0</v>
      </c>
      <c r="E335" s="79"/>
      <c r="F335" s="83"/>
    </row>
    <row r="336" spans="1:6" s="1" customFormat="1" ht="15">
      <c r="A336" s="159"/>
      <c r="B336" s="81"/>
      <c r="C336" s="197" t="s">
        <v>14</v>
      </c>
      <c r="D336" s="77">
        <f t="shared" si="18"/>
        <v>0</v>
      </c>
      <c r="E336" s="79"/>
      <c r="F336" s="83"/>
    </row>
    <row r="337" spans="1:101" s="1" customFormat="1" ht="15">
      <c r="A337" s="160"/>
      <c r="B337" s="81" t="s">
        <v>39</v>
      </c>
      <c r="C337" s="197" t="s">
        <v>14</v>
      </c>
      <c r="D337" s="77">
        <f t="shared" si="18"/>
        <v>37.358000000000004</v>
      </c>
      <c r="E337" s="79">
        <f>3.25+1.621</f>
        <v>4.8710000000000004</v>
      </c>
      <c r="F337" s="83">
        <f>32.487</f>
        <v>32.487000000000002</v>
      </c>
    </row>
    <row r="338" spans="1:101" s="60" customFormat="1" ht="15.75" customHeight="1">
      <c r="A338" s="164">
        <v>3</v>
      </c>
      <c r="B338" s="165" t="s">
        <v>41</v>
      </c>
      <c r="C338" s="194" t="s">
        <v>16</v>
      </c>
      <c r="D338" s="86">
        <v>34</v>
      </c>
      <c r="E338" s="86">
        <v>27</v>
      </c>
      <c r="F338" s="86">
        <v>7</v>
      </c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</row>
    <row r="339" spans="1:101" s="60" customFormat="1" ht="16.5" customHeight="1">
      <c r="A339" s="164"/>
      <c r="B339" s="165"/>
      <c r="C339" s="119" t="s">
        <v>14</v>
      </c>
      <c r="D339" s="86">
        <f>D341+D343+D345+D347</f>
        <v>2193.1179999999999</v>
      </c>
      <c r="E339" s="86">
        <f>E348+E357+E366+E375+E384+E393+E402+E411+E420+E429+E438+E447+E456+E465+E474+E483+E492+E501+E510+E519+E528+E537+E546+E555+E564+E573+E582+E591+E600+E609+E618+E627+E636+E645+E654+E663+E672+E681+E690+E699+E708+E717+E726+E735+E744+E753+E762+E771+E780+E789+E798+E807</f>
        <v>1274.412</v>
      </c>
      <c r="F339" s="86">
        <f>F348+F357+F366+F375+F384+F393+F402+F411+F420+F429+F438+F447+F456+F465+F474+F483+F492+F501+F510+F519+F528+F537+F546+F555+F564+F573+F582+F591+F600+F609+F618+F627+F636+F645+F654+F663+F672+F681+F690+F699+F708+F717+F726+F735+F744+F753+F762+F771+F780+F789+F798+F807</f>
        <v>918.70600000000002</v>
      </c>
    </row>
    <row r="340" spans="1:101" s="89" customFormat="1" ht="15" customHeight="1">
      <c r="A340" s="161" t="s">
        <v>42</v>
      </c>
      <c r="B340" s="162" t="s">
        <v>215</v>
      </c>
      <c r="C340" s="198" t="s">
        <v>17</v>
      </c>
      <c r="D340" s="87">
        <f>E340+F340</f>
        <v>2.71</v>
      </c>
      <c r="E340" s="88">
        <f t="shared" ref="E340:F347" si="19">E349+E358+E367+E376+E385+E394+E403+E412+E421+E430+E439+E448+E457+E466+E475+E484+E493+E502+E511+E520+E529+E538+E547+E556+E565+E574+E583+E592+E601+E610+E619+E628+E637+E646+E655+E664+E673+E682+E691+E700+E709+E718+E727+E736+E745+E754+E763+E772+E781+E790+E799+E808</f>
        <v>2.254</v>
      </c>
      <c r="F340" s="88">
        <f t="shared" si="19"/>
        <v>0.45600000000000002</v>
      </c>
    </row>
    <row r="341" spans="1:101" s="89" customFormat="1" ht="19.5" customHeight="1">
      <c r="A341" s="161"/>
      <c r="B341" s="162"/>
      <c r="C341" s="198" t="s">
        <v>14</v>
      </c>
      <c r="D341" s="87">
        <f t="shared" ref="D341:D347" si="20">E341+F341</f>
        <v>1783.85</v>
      </c>
      <c r="E341" s="88">
        <f t="shared" si="19"/>
        <v>1239.7819999999999</v>
      </c>
      <c r="F341" s="88">
        <f t="shared" si="19"/>
        <v>544.06799999999998</v>
      </c>
    </row>
    <row r="342" spans="1:101" s="89" customFormat="1" ht="15" customHeight="1">
      <c r="A342" s="161" t="s">
        <v>44</v>
      </c>
      <c r="B342" s="162" t="s">
        <v>45</v>
      </c>
      <c r="C342" s="198" t="s">
        <v>17</v>
      </c>
      <c r="D342" s="87">
        <f t="shared" si="20"/>
        <v>0.13700000000000001</v>
      </c>
      <c r="E342" s="88">
        <f t="shared" si="19"/>
        <v>3.2000000000000001E-2</v>
      </c>
      <c r="F342" s="88">
        <f t="shared" si="19"/>
        <v>0.10500000000000001</v>
      </c>
    </row>
    <row r="343" spans="1:101" s="89" customFormat="1" ht="18.75" customHeight="1">
      <c r="A343" s="161"/>
      <c r="B343" s="162"/>
      <c r="C343" s="198" t="s">
        <v>14</v>
      </c>
      <c r="D343" s="87">
        <f t="shared" si="20"/>
        <v>409.26800000000003</v>
      </c>
      <c r="E343" s="88">
        <f t="shared" si="19"/>
        <v>34.629999999999995</v>
      </c>
      <c r="F343" s="88">
        <f t="shared" si="19"/>
        <v>374.63800000000003</v>
      </c>
    </row>
    <row r="344" spans="1:101" s="89" customFormat="1" ht="18.75" customHeight="1">
      <c r="A344" s="161" t="s">
        <v>46</v>
      </c>
      <c r="B344" s="151" t="s">
        <v>47</v>
      </c>
      <c r="C344" s="198" t="s">
        <v>48</v>
      </c>
      <c r="D344" s="87">
        <f t="shared" si="20"/>
        <v>0</v>
      </c>
      <c r="E344" s="88">
        <f t="shared" si="19"/>
        <v>0</v>
      </c>
      <c r="F344" s="88">
        <f t="shared" si="19"/>
        <v>0</v>
      </c>
    </row>
    <row r="345" spans="1:101" s="89" customFormat="1" ht="18.75" customHeight="1">
      <c r="A345" s="161"/>
      <c r="B345" s="151"/>
      <c r="C345" s="198" t="s">
        <v>14</v>
      </c>
      <c r="D345" s="87">
        <f t="shared" si="20"/>
        <v>0</v>
      </c>
      <c r="E345" s="88">
        <f t="shared" si="19"/>
        <v>0</v>
      </c>
      <c r="F345" s="88">
        <f t="shared" si="19"/>
        <v>0</v>
      </c>
    </row>
    <row r="346" spans="1:101" s="89" customFormat="1" ht="16.5" customHeight="1">
      <c r="A346" s="161" t="s">
        <v>49</v>
      </c>
      <c r="B346" s="163" t="s">
        <v>50</v>
      </c>
      <c r="C346" s="198" t="s">
        <v>37</v>
      </c>
      <c r="D346" s="87">
        <f t="shared" si="20"/>
        <v>0</v>
      </c>
      <c r="E346" s="88">
        <f t="shared" si="19"/>
        <v>0</v>
      </c>
      <c r="F346" s="88">
        <f t="shared" si="19"/>
        <v>0</v>
      </c>
    </row>
    <row r="347" spans="1:101" s="89" customFormat="1" ht="21.75" customHeight="1">
      <c r="A347" s="161"/>
      <c r="B347" s="163"/>
      <c r="C347" s="198" t="s">
        <v>14</v>
      </c>
      <c r="D347" s="87">
        <f t="shared" si="20"/>
        <v>0</v>
      </c>
      <c r="E347" s="88">
        <f t="shared" si="19"/>
        <v>0</v>
      </c>
      <c r="F347" s="88">
        <f t="shared" si="19"/>
        <v>0</v>
      </c>
    </row>
    <row r="348" spans="1:101" s="60" customFormat="1" ht="19.5" hidden="1" customHeight="1">
      <c r="A348" s="164">
        <v>1</v>
      </c>
      <c r="B348" s="90" t="s">
        <v>216</v>
      </c>
      <c r="C348" s="199" t="s">
        <v>14</v>
      </c>
      <c r="D348" s="91">
        <f>E348+F348</f>
        <v>0</v>
      </c>
      <c r="E348" s="91">
        <f>E350+E352+E354+E356</f>
        <v>0</v>
      </c>
      <c r="F348" s="91">
        <f>F350+F352+F354+F356</f>
        <v>0</v>
      </c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</row>
    <row r="349" spans="1:101" s="89" customFormat="1" ht="15" hidden="1" customHeight="1">
      <c r="A349" s="164"/>
      <c r="B349" s="162" t="s">
        <v>215</v>
      </c>
      <c r="C349" s="198" t="s">
        <v>17</v>
      </c>
      <c r="D349" s="91">
        <f t="shared" ref="D349:D412" si="21">E349+F349</f>
        <v>0</v>
      </c>
      <c r="E349" s="87"/>
      <c r="F349" s="87"/>
    </row>
    <row r="350" spans="1:101" s="89" customFormat="1" ht="21.75" hidden="1" customHeight="1">
      <c r="A350" s="164"/>
      <c r="B350" s="162"/>
      <c r="C350" s="198" t="s">
        <v>14</v>
      </c>
      <c r="D350" s="91">
        <f t="shared" si="21"/>
        <v>0</v>
      </c>
      <c r="E350" s="87"/>
      <c r="F350" s="87"/>
    </row>
    <row r="351" spans="1:101" s="89" customFormat="1" ht="15" hidden="1" customHeight="1">
      <c r="A351" s="164"/>
      <c r="B351" s="162" t="s">
        <v>45</v>
      </c>
      <c r="C351" s="198" t="s">
        <v>17</v>
      </c>
      <c r="D351" s="91">
        <f t="shared" si="21"/>
        <v>0</v>
      </c>
      <c r="E351" s="87"/>
      <c r="F351" s="87"/>
    </row>
    <row r="352" spans="1:101" s="89" customFormat="1" ht="23.25" hidden="1" customHeight="1">
      <c r="A352" s="164"/>
      <c r="B352" s="162"/>
      <c r="C352" s="198" t="s">
        <v>14</v>
      </c>
      <c r="D352" s="91">
        <f t="shared" si="21"/>
        <v>0</v>
      </c>
      <c r="E352" s="87"/>
      <c r="F352" s="87"/>
    </row>
    <row r="353" spans="1:101" s="89" customFormat="1" ht="17.25" hidden="1" customHeight="1">
      <c r="A353" s="164"/>
      <c r="B353" s="151" t="s">
        <v>47</v>
      </c>
      <c r="C353" s="198" t="s">
        <v>48</v>
      </c>
      <c r="D353" s="91">
        <f t="shared" si="21"/>
        <v>0</v>
      </c>
      <c r="E353" s="87"/>
      <c r="F353" s="87"/>
    </row>
    <row r="354" spans="1:101" s="89" customFormat="1" ht="18" hidden="1" customHeight="1">
      <c r="A354" s="164"/>
      <c r="B354" s="151"/>
      <c r="C354" s="198" t="s">
        <v>14</v>
      </c>
      <c r="D354" s="91">
        <f t="shared" si="21"/>
        <v>0</v>
      </c>
      <c r="E354" s="87"/>
      <c r="F354" s="87"/>
    </row>
    <row r="355" spans="1:101" s="89" customFormat="1" ht="15.75" hidden="1" customHeight="1">
      <c r="A355" s="164"/>
      <c r="B355" s="162" t="s">
        <v>50</v>
      </c>
      <c r="C355" s="198" t="s">
        <v>37</v>
      </c>
      <c r="D355" s="91">
        <f t="shared" si="21"/>
        <v>0</v>
      </c>
      <c r="E355" s="87"/>
      <c r="F355" s="87"/>
    </row>
    <row r="356" spans="1:101" s="89" customFormat="1" ht="20.25" hidden="1" customHeight="1">
      <c r="A356" s="164"/>
      <c r="B356" s="162"/>
      <c r="C356" s="198" t="s">
        <v>14</v>
      </c>
      <c r="D356" s="91">
        <f t="shared" si="21"/>
        <v>0</v>
      </c>
      <c r="E356" s="87"/>
      <c r="F356" s="87"/>
    </row>
    <row r="357" spans="1:101" s="60" customFormat="1" ht="23.25" hidden="1" customHeight="1">
      <c r="A357" s="164">
        <v>2</v>
      </c>
      <c r="B357" s="92" t="s">
        <v>217</v>
      </c>
      <c r="C357" s="199" t="s">
        <v>14</v>
      </c>
      <c r="D357" s="91">
        <f t="shared" si="21"/>
        <v>0</v>
      </c>
      <c r="E357" s="91">
        <f>E359+E361+E363+E365</f>
        <v>0</v>
      </c>
      <c r="F357" s="91">
        <f>F359+F361+F363+F365</f>
        <v>0</v>
      </c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</row>
    <row r="358" spans="1:101" s="89" customFormat="1" ht="15" hidden="1" customHeight="1">
      <c r="A358" s="164"/>
      <c r="B358" s="162" t="s">
        <v>215</v>
      </c>
      <c r="C358" s="198" t="s">
        <v>17</v>
      </c>
      <c r="D358" s="91">
        <f t="shared" si="21"/>
        <v>0</v>
      </c>
      <c r="E358" s="87"/>
      <c r="F358" s="87"/>
    </row>
    <row r="359" spans="1:101" s="89" customFormat="1" ht="21.75" hidden="1" customHeight="1">
      <c r="A359" s="164"/>
      <c r="B359" s="162"/>
      <c r="C359" s="198" t="s">
        <v>14</v>
      </c>
      <c r="D359" s="91">
        <f t="shared" si="21"/>
        <v>0</v>
      </c>
      <c r="E359" s="87"/>
      <c r="F359" s="87"/>
    </row>
    <row r="360" spans="1:101" s="89" customFormat="1" ht="15" hidden="1" customHeight="1">
      <c r="A360" s="164"/>
      <c r="B360" s="162" t="s">
        <v>45</v>
      </c>
      <c r="C360" s="198" t="s">
        <v>17</v>
      </c>
      <c r="D360" s="91">
        <f t="shared" si="21"/>
        <v>0</v>
      </c>
      <c r="E360" s="87"/>
      <c r="F360" s="87"/>
    </row>
    <row r="361" spans="1:101" s="89" customFormat="1" ht="21.75" hidden="1" customHeight="1">
      <c r="A361" s="164"/>
      <c r="B361" s="162"/>
      <c r="C361" s="198" t="s">
        <v>14</v>
      </c>
      <c r="D361" s="91">
        <f t="shared" si="21"/>
        <v>0</v>
      </c>
      <c r="E361" s="87"/>
      <c r="F361" s="87"/>
    </row>
    <row r="362" spans="1:101" s="89" customFormat="1" ht="15" hidden="1">
      <c r="A362" s="164"/>
      <c r="B362" s="151" t="s">
        <v>47</v>
      </c>
      <c r="C362" s="198" t="s">
        <v>48</v>
      </c>
      <c r="D362" s="91">
        <f t="shared" si="21"/>
        <v>0</v>
      </c>
      <c r="E362" s="87"/>
      <c r="F362" s="87"/>
    </row>
    <row r="363" spans="1:101" s="89" customFormat="1" ht="15" hidden="1">
      <c r="A363" s="164"/>
      <c r="B363" s="151"/>
      <c r="C363" s="198" t="s">
        <v>14</v>
      </c>
      <c r="D363" s="91">
        <f t="shared" si="21"/>
        <v>0</v>
      </c>
      <c r="E363" s="87"/>
      <c r="F363" s="87"/>
    </row>
    <row r="364" spans="1:101" s="89" customFormat="1" ht="15" hidden="1">
      <c r="A364" s="164"/>
      <c r="B364" s="162" t="s">
        <v>50</v>
      </c>
      <c r="C364" s="198" t="s">
        <v>37</v>
      </c>
      <c r="D364" s="91">
        <f t="shared" si="21"/>
        <v>0</v>
      </c>
      <c r="E364" s="87"/>
      <c r="F364" s="87"/>
    </row>
    <row r="365" spans="1:101" s="89" customFormat="1" ht="15" hidden="1">
      <c r="A365" s="164"/>
      <c r="B365" s="162"/>
      <c r="C365" s="198" t="s">
        <v>14</v>
      </c>
      <c r="D365" s="91">
        <f t="shared" si="21"/>
        <v>0</v>
      </c>
      <c r="E365" s="87"/>
      <c r="F365" s="87"/>
    </row>
    <row r="366" spans="1:101" s="60" customFormat="1" ht="38.25" hidden="1" customHeight="1">
      <c r="A366" s="164">
        <v>3</v>
      </c>
      <c r="B366" s="92" t="s">
        <v>218</v>
      </c>
      <c r="C366" s="199" t="s">
        <v>14</v>
      </c>
      <c r="D366" s="91">
        <f t="shared" si="21"/>
        <v>0</v>
      </c>
      <c r="E366" s="91">
        <f>E368+E370+E372+E374</f>
        <v>0</v>
      </c>
      <c r="F366" s="91">
        <f>F368+F370+F372+F374</f>
        <v>0</v>
      </c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</row>
    <row r="367" spans="1:101" s="89" customFormat="1" ht="15" hidden="1" customHeight="1">
      <c r="A367" s="164"/>
      <c r="B367" s="162" t="s">
        <v>215</v>
      </c>
      <c r="C367" s="198" t="s">
        <v>17</v>
      </c>
      <c r="D367" s="91">
        <f t="shared" si="21"/>
        <v>0</v>
      </c>
      <c r="E367" s="87"/>
      <c r="F367" s="87"/>
    </row>
    <row r="368" spans="1:101" s="89" customFormat="1" ht="21.75" hidden="1" customHeight="1">
      <c r="A368" s="164"/>
      <c r="B368" s="162"/>
      <c r="C368" s="198" t="s">
        <v>14</v>
      </c>
      <c r="D368" s="91">
        <f t="shared" si="21"/>
        <v>0</v>
      </c>
      <c r="E368" s="87"/>
      <c r="F368" s="87"/>
    </row>
    <row r="369" spans="1:86" s="89" customFormat="1" ht="15" hidden="1" customHeight="1">
      <c r="A369" s="164"/>
      <c r="B369" s="162" t="s">
        <v>45</v>
      </c>
      <c r="C369" s="198" t="s">
        <v>17</v>
      </c>
      <c r="D369" s="91">
        <f t="shared" si="21"/>
        <v>0</v>
      </c>
      <c r="E369" s="87"/>
      <c r="F369" s="87"/>
    </row>
    <row r="370" spans="1:86" s="89" customFormat="1" ht="21.75" hidden="1" customHeight="1">
      <c r="A370" s="164"/>
      <c r="B370" s="162"/>
      <c r="C370" s="198" t="s">
        <v>14</v>
      </c>
      <c r="D370" s="91">
        <f t="shared" si="21"/>
        <v>0</v>
      </c>
      <c r="E370" s="87"/>
      <c r="F370" s="87"/>
    </row>
    <row r="371" spans="1:86" s="89" customFormat="1" ht="15" hidden="1">
      <c r="A371" s="164"/>
      <c r="B371" s="151" t="s">
        <v>47</v>
      </c>
      <c r="C371" s="198" t="s">
        <v>48</v>
      </c>
      <c r="D371" s="91">
        <f t="shared" si="21"/>
        <v>0</v>
      </c>
      <c r="E371" s="87"/>
      <c r="F371" s="87"/>
    </row>
    <row r="372" spans="1:86" s="89" customFormat="1" ht="15" hidden="1">
      <c r="A372" s="164"/>
      <c r="B372" s="151"/>
      <c r="C372" s="198" t="s">
        <v>14</v>
      </c>
      <c r="D372" s="91">
        <f t="shared" si="21"/>
        <v>0</v>
      </c>
      <c r="E372" s="87"/>
      <c r="F372" s="87"/>
    </row>
    <row r="373" spans="1:86" s="89" customFormat="1" ht="15" hidden="1">
      <c r="A373" s="164"/>
      <c r="B373" s="162" t="s">
        <v>50</v>
      </c>
      <c r="C373" s="198" t="s">
        <v>37</v>
      </c>
      <c r="D373" s="91">
        <f t="shared" si="21"/>
        <v>0</v>
      </c>
      <c r="E373" s="87"/>
      <c r="F373" s="87"/>
    </row>
    <row r="374" spans="1:86" s="89" customFormat="1" ht="15" hidden="1">
      <c r="A374" s="164"/>
      <c r="B374" s="162"/>
      <c r="C374" s="198" t="s">
        <v>14</v>
      </c>
      <c r="D374" s="91">
        <f t="shared" si="21"/>
        <v>0</v>
      </c>
      <c r="E374" s="87"/>
      <c r="F374" s="87"/>
    </row>
    <row r="375" spans="1:86" ht="15">
      <c r="A375" s="164">
        <v>1</v>
      </c>
      <c r="B375" s="204" t="s">
        <v>219</v>
      </c>
      <c r="C375" s="199" t="s">
        <v>14</v>
      </c>
      <c r="D375" s="91">
        <f t="shared" si="21"/>
        <v>76.816000000000003</v>
      </c>
      <c r="E375" s="91">
        <f>E377+E379+E381+E383</f>
        <v>76.816000000000003</v>
      </c>
      <c r="F375" s="91">
        <f>F377+F379+F381+F383</f>
        <v>0</v>
      </c>
      <c r="G375" s="61"/>
      <c r="H375" s="61"/>
      <c r="I375" s="61"/>
      <c r="CB375" s="58"/>
      <c r="CC375" s="58"/>
      <c r="CD375" s="58"/>
      <c r="CE375" s="58"/>
      <c r="CF375" s="58"/>
      <c r="CG375" s="58"/>
      <c r="CH375" s="58"/>
    </row>
    <row r="376" spans="1:86" ht="15">
      <c r="A376" s="164"/>
      <c r="B376" s="162" t="s">
        <v>215</v>
      </c>
      <c r="C376" s="198" t="s">
        <v>17</v>
      </c>
      <c r="D376" s="91">
        <f t="shared" si="21"/>
        <v>9.9000000000000005E-2</v>
      </c>
      <c r="E376" s="87">
        <f>0.099</f>
        <v>9.9000000000000005E-2</v>
      </c>
      <c r="F376" s="87"/>
      <c r="G376" s="61"/>
      <c r="H376" s="61"/>
      <c r="I376" s="61"/>
      <c r="CB376" s="58"/>
      <c r="CC376" s="58"/>
      <c r="CD376" s="58"/>
      <c r="CE376" s="58"/>
      <c r="CF376" s="58"/>
      <c r="CG376" s="58"/>
      <c r="CH376" s="58"/>
    </row>
    <row r="377" spans="1:86" ht="15">
      <c r="A377" s="164"/>
      <c r="B377" s="162"/>
      <c r="C377" s="198" t="s">
        <v>14</v>
      </c>
      <c r="D377" s="91">
        <f t="shared" si="21"/>
        <v>76.816000000000003</v>
      </c>
      <c r="E377" s="87">
        <f>76.816</f>
        <v>76.816000000000003</v>
      </c>
      <c r="F377" s="87"/>
      <c r="G377" s="61"/>
      <c r="H377" s="61"/>
      <c r="I377" s="61"/>
      <c r="CB377" s="58"/>
      <c r="CC377" s="58"/>
      <c r="CD377" s="58"/>
      <c r="CE377" s="58"/>
      <c r="CF377" s="58"/>
      <c r="CG377" s="58"/>
      <c r="CH377" s="58"/>
    </row>
    <row r="378" spans="1:86" ht="15">
      <c r="A378" s="164"/>
      <c r="B378" s="162" t="s">
        <v>45</v>
      </c>
      <c r="C378" s="198" t="s">
        <v>17</v>
      </c>
      <c r="D378" s="91">
        <f t="shared" si="21"/>
        <v>0</v>
      </c>
      <c r="E378" s="87"/>
      <c r="F378" s="87"/>
      <c r="G378" s="61"/>
      <c r="H378" s="61"/>
      <c r="I378" s="61"/>
      <c r="CB378" s="58"/>
      <c r="CC378" s="58"/>
      <c r="CD378" s="58"/>
      <c r="CE378" s="58"/>
      <c r="CF378" s="58"/>
      <c r="CG378" s="58"/>
      <c r="CH378" s="58"/>
    </row>
    <row r="379" spans="1:86" ht="15">
      <c r="A379" s="164"/>
      <c r="B379" s="162"/>
      <c r="C379" s="198" t="s">
        <v>14</v>
      </c>
      <c r="D379" s="91">
        <f t="shared" si="21"/>
        <v>0</v>
      </c>
      <c r="E379" s="87"/>
      <c r="F379" s="87"/>
      <c r="G379" s="61"/>
      <c r="H379" s="61"/>
      <c r="I379" s="61"/>
      <c r="CB379" s="58"/>
      <c r="CC379" s="58"/>
      <c r="CD379" s="58"/>
      <c r="CE379" s="58"/>
      <c r="CF379" s="58"/>
      <c r="CG379" s="58"/>
      <c r="CH379" s="58"/>
    </row>
    <row r="380" spans="1:86" ht="15">
      <c r="A380" s="164"/>
      <c r="B380" s="151" t="s">
        <v>47</v>
      </c>
      <c r="C380" s="198" t="s">
        <v>48</v>
      </c>
      <c r="D380" s="91">
        <f t="shared" si="21"/>
        <v>0</v>
      </c>
      <c r="E380" s="87"/>
      <c r="F380" s="87"/>
      <c r="G380" s="61"/>
      <c r="H380" s="61"/>
      <c r="I380" s="61"/>
      <c r="CB380" s="58"/>
      <c r="CC380" s="58"/>
      <c r="CD380" s="58"/>
      <c r="CE380" s="58"/>
      <c r="CF380" s="58"/>
      <c r="CG380" s="58"/>
      <c r="CH380" s="58"/>
    </row>
    <row r="381" spans="1:86" ht="15">
      <c r="A381" s="164"/>
      <c r="B381" s="151"/>
      <c r="C381" s="198" t="s">
        <v>14</v>
      </c>
      <c r="D381" s="91">
        <f t="shared" si="21"/>
        <v>0</v>
      </c>
      <c r="E381" s="87"/>
      <c r="F381" s="87"/>
      <c r="G381" s="61"/>
      <c r="H381" s="61"/>
      <c r="I381" s="61"/>
      <c r="CB381" s="58"/>
      <c r="CC381" s="58"/>
      <c r="CD381" s="58"/>
      <c r="CE381" s="58"/>
      <c r="CF381" s="58"/>
      <c r="CG381" s="58"/>
      <c r="CH381" s="58"/>
    </row>
    <row r="382" spans="1:86" ht="15">
      <c r="A382" s="164"/>
      <c r="B382" s="162" t="s">
        <v>50</v>
      </c>
      <c r="C382" s="198" t="s">
        <v>37</v>
      </c>
      <c r="D382" s="91">
        <f t="shared" si="21"/>
        <v>0</v>
      </c>
      <c r="E382" s="87"/>
      <c r="F382" s="87"/>
      <c r="G382" s="61"/>
      <c r="H382" s="61"/>
      <c r="I382" s="61"/>
      <c r="CB382" s="58"/>
      <c r="CC382" s="58"/>
      <c r="CD382" s="58"/>
      <c r="CE382" s="58"/>
      <c r="CF382" s="58"/>
      <c r="CG382" s="58"/>
      <c r="CH382" s="58"/>
    </row>
    <row r="383" spans="1:86" ht="15">
      <c r="A383" s="164"/>
      <c r="B383" s="162"/>
      <c r="C383" s="198" t="s">
        <v>14</v>
      </c>
      <c r="D383" s="91">
        <f t="shared" si="21"/>
        <v>0</v>
      </c>
      <c r="E383" s="87"/>
      <c r="F383" s="87"/>
      <c r="G383" s="61"/>
      <c r="H383" s="61"/>
      <c r="I383" s="61"/>
      <c r="CB383" s="58"/>
      <c r="CC383" s="58"/>
      <c r="CD383" s="58"/>
      <c r="CE383" s="58"/>
      <c r="CF383" s="58"/>
      <c r="CG383" s="58"/>
      <c r="CH383" s="58"/>
    </row>
    <row r="384" spans="1:86" ht="15">
      <c r="A384" s="164">
        <v>2</v>
      </c>
      <c r="B384" s="204" t="s">
        <v>220</v>
      </c>
      <c r="C384" s="199" t="s">
        <v>14</v>
      </c>
      <c r="D384" s="91">
        <f t="shared" si="21"/>
        <v>115.42</v>
      </c>
      <c r="E384" s="87">
        <f>E386+E388+E390+E392</f>
        <v>115.42</v>
      </c>
      <c r="F384" s="87">
        <f>F386+F388+F390+F392</f>
        <v>0</v>
      </c>
      <c r="G384" s="61"/>
      <c r="H384" s="61"/>
      <c r="I384" s="61"/>
      <c r="CB384" s="58"/>
      <c r="CC384" s="58"/>
      <c r="CD384" s="58"/>
      <c r="CE384" s="58"/>
      <c r="CF384" s="58"/>
      <c r="CG384" s="58"/>
      <c r="CH384" s="58"/>
    </row>
    <row r="385" spans="1:86" ht="15">
      <c r="A385" s="164"/>
      <c r="B385" s="162" t="s">
        <v>215</v>
      </c>
      <c r="C385" s="198" t="s">
        <v>17</v>
      </c>
      <c r="D385" s="91">
        <f t="shared" si="21"/>
        <v>0.21</v>
      </c>
      <c r="E385" s="87">
        <f>0.21</f>
        <v>0.21</v>
      </c>
      <c r="F385" s="87"/>
      <c r="G385" s="61"/>
      <c r="H385" s="61"/>
      <c r="I385" s="61"/>
      <c r="CB385" s="58"/>
      <c r="CC385" s="58"/>
      <c r="CD385" s="58"/>
      <c r="CE385" s="58"/>
      <c r="CF385" s="58"/>
      <c r="CG385" s="58"/>
      <c r="CH385" s="58"/>
    </row>
    <row r="386" spans="1:86" ht="15">
      <c r="A386" s="164"/>
      <c r="B386" s="162"/>
      <c r="C386" s="198" t="s">
        <v>14</v>
      </c>
      <c r="D386" s="91">
        <f t="shared" si="21"/>
        <v>115.42</v>
      </c>
      <c r="E386" s="87">
        <f>115.42</f>
        <v>115.42</v>
      </c>
      <c r="F386" s="87"/>
      <c r="G386" s="61"/>
      <c r="H386" s="61"/>
      <c r="I386" s="61"/>
      <c r="CB386" s="58"/>
      <c r="CC386" s="58"/>
      <c r="CD386" s="58"/>
      <c r="CE386" s="58"/>
      <c r="CF386" s="58"/>
      <c r="CG386" s="58"/>
      <c r="CH386" s="58"/>
    </row>
    <row r="387" spans="1:86" ht="15">
      <c r="A387" s="164"/>
      <c r="B387" s="162" t="s">
        <v>45</v>
      </c>
      <c r="C387" s="198" t="s">
        <v>17</v>
      </c>
      <c r="D387" s="91">
        <f t="shared" si="21"/>
        <v>0</v>
      </c>
      <c r="E387" s="87"/>
      <c r="F387" s="87"/>
      <c r="G387" s="61"/>
      <c r="H387" s="61"/>
      <c r="I387" s="61"/>
      <c r="CB387" s="58"/>
      <c r="CC387" s="58"/>
      <c r="CD387" s="58"/>
      <c r="CE387" s="58"/>
      <c r="CF387" s="58"/>
      <c r="CG387" s="58"/>
      <c r="CH387" s="58"/>
    </row>
    <row r="388" spans="1:86" ht="15">
      <c r="A388" s="164"/>
      <c r="B388" s="162"/>
      <c r="C388" s="198" t="s">
        <v>14</v>
      </c>
      <c r="D388" s="91">
        <f t="shared" si="21"/>
        <v>0</v>
      </c>
      <c r="E388" s="87"/>
      <c r="F388" s="87"/>
      <c r="G388" s="61"/>
      <c r="H388" s="61"/>
      <c r="I388" s="61"/>
      <c r="CB388" s="58"/>
      <c r="CC388" s="58"/>
      <c r="CD388" s="58"/>
      <c r="CE388" s="58"/>
      <c r="CF388" s="58"/>
      <c r="CG388" s="58"/>
      <c r="CH388" s="58"/>
    </row>
    <row r="389" spans="1:86" ht="15">
      <c r="A389" s="164"/>
      <c r="B389" s="151" t="s">
        <v>47</v>
      </c>
      <c r="C389" s="198" t="s">
        <v>48</v>
      </c>
      <c r="D389" s="91">
        <f t="shared" si="21"/>
        <v>0</v>
      </c>
      <c r="E389" s="87"/>
      <c r="F389" s="87"/>
      <c r="G389" s="61"/>
      <c r="H389" s="61"/>
      <c r="I389" s="61"/>
      <c r="CB389" s="58"/>
      <c r="CC389" s="58"/>
      <c r="CD389" s="58"/>
      <c r="CE389" s="58"/>
      <c r="CF389" s="58"/>
      <c r="CG389" s="58"/>
      <c r="CH389" s="58"/>
    </row>
    <row r="390" spans="1:86" ht="15">
      <c r="A390" s="164"/>
      <c r="B390" s="151"/>
      <c r="C390" s="198" t="s">
        <v>14</v>
      </c>
      <c r="D390" s="91">
        <f t="shared" si="21"/>
        <v>0</v>
      </c>
      <c r="E390" s="87"/>
      <c r="F390" s="87"/>
      <c r="G390" s="61"/>
      <c r="H390" s="61"/>
      <c r="I390" s="61"/>
      <c r="CB390" s="58"/>
      <c r="CC390" s="58"/>
      <c r="CD390" s="58"/>
      <c r="CE390" s="58"/>
      <c r="CF390" s="58"/>
      <c r="CG390" s="58"/>
      <c r="CH390" s="58"/>
    </row>
    <row r="391" spans="1:86" ht="15">
      <c r="A391" s="164"/>
      <c r="B391" s="162" t="s">
        <v>50</v>
      </c>
      <c r="C391" s="198" t="s">
        <v>37</v>
      </c>
      <c r="D391" s="91">
        <f t="shared" si="21"/>
        <v>0</v>
      </c>
      <c r="E391" s="87"/>
      <c r="F391" s="87"/>
      <c r="G391" s="61"/>
      <c r="H391" s="61"/>
      <c r="I391" s="61"/>
      <c r="CB391" s="58"/>
      <c r="CC391" s="58"/>
      <c r="CD391" s="58"/>
      <c r="CE391" s="58"/>
      <c r="CF391" s="58"/>
      <c r="CG391" s="58"/>
      <c r="CH391" s="58"/>
    </row>
    <row r="392" spans="1:86" ht="15">
      <c r="A392" s="164"/>
      <c r="B392" s="162"/>
      <c r="C392" s="198" t="s">
        <v>14</v>
      </c>
      <c r="D392" s="91">
        <f t="shared" si="21"/>
        <v>0</v>
      </c>
      <c r="E392" s="87"/>
      <c r="F392" s="87"/>
      <c r="G392" s="61"/>
      <c r="H392" s="61"/>
      <c r="I392" s="61"/>
      <c r="CB392" s="58"/>
      <c r="CC392" s="58"/>
      <c r="CD392" s="58"/>
      <c r="CE392" s="58"/>
      <c r="CF392" s="58"/>
      <c r="CG392" s="58"/>
      <c r="CH392" s="58"/>
    </row>
    <row r="393" spans="1:86" ht="15" hidden="1">
      <c r="A393" s="164">
        <v>6</v>
      </c>
      <c r="B393" s="92" t="s">
        <v>221</v>
      </c>
      <c r="C393" s="199" t="s">
        <v>14</v>
      </c>
      <c r="D393" s="91">
        <f t="shared" si="21"/>
        <v>0</v>
      </c>
      <c r="E393" s="87">
        <f>E395+E397+E399+E401</f>
        <v>0</v>
      </c>
      <c r="F393" s="87">
        <f>F395+F397+F399+F401</f>
        <v>0</v>
      </c>
      <c r="G393" s="61"/>
      <c r="H393" s="61"/>
      <c r="I393" s="61"/>
      <c r="CB393" s="58"/>
      <c r="CC393" s="58"/>
      <c r="CD393" s="58"/>
      <c r="CE393" s="58"/>
      <c r="CF393" s="58"/>
      <c r="CG393" s="58"/>
      <c r="CH393" s="58"/>
    </row>
    <row r="394" spans="1:86" ht="15" hidden="1">
      <c r="A394" s="164"/>
      <c r="B394" s="162" t="s">
        <v>215</v>
      </c>
      <c r="C394" s="198" t="s">
        <v>17</v>
      </c>
      <c r="D394" s="91">
        <f t="shared" si="21"/>
        <v>0</v>
      </c>
      <c r="E394" s="87"/>
      <c r="F394" s="87"/>
      <c r="G394" s="61"/>
      <c r="H394" s="61"/>
      <c r="I394" s="61"/>
      <c r="CB394" s="58"/>
      <c r="CC394" s="58"/>
      <c r="CD394" s="58"/>
      <c r="CE394" s="58"/>
      <c r="CF394" s="58"/>
      <c r="CG394" s="58"/>
      <c r="CH394" s="58"/>
    </row>
    <row r="395" spans="1:86" ht="15" hidden="1">
      <c r="A395" s="164"/>
      <c r="B395" s="162"/>
      <c r="C395" s="198" t="s">
        <v>14</v>
      </c>
      <c r="D395" s="91">
        <f t="shared" si="21"/>
        <v>0</v>
      </c>
      <c r="E395" s="87"/>
      <c r="F395" s="87"/>
      <c r="G395" s="61"/>
      <c r="H395" s="61"/>
      <c r="I395" s="61"/>
      <c r="CB395" s="58"/>
      <c r="CC395" s="58"/>
      <c r="CD395" s="58"/>
      <c r="CE395" s="58"/>
      <c r="CF395" s="58"/>
      <c r="CG395" s="58"/>
      <c r="CH395" s="58"/>
    </row>
    <row r="396" spans="1:86" ht="15" hidden="1">
      <c r="A396" s="164"/>
      <c r="B396" s="162" t="s">
        <v>45</v>
      </c>
      <c r="C396" s="198" t="s">
        <v>17</v>
      </c>
      <c r="D396" s="91">
        <f t="shared" si="21"/>
        <v>0</v>
      </c>
      <c r="E396" s="87"/>
      <c r="F396" s="87"/>
      <c r="G396" s="61"/>
      <c r="H396" s="61"/>
      <c r="I396" s="61"/>
      <c r="CB396" s="58"/>
      <c r="CC396" s="58"/>
      <c r="CD396" s="58"/>
      <c r="CE396" s="58"/>
      <c r="CF396" s="58"/>
      <c r="CG396" s="58"/>
      <c r="CH396" s="58"/>
    </row>
    <row r="397" spans="1:86" ht="15" hidden="1">
      <c r="A397" s="164"/>
      <c r="B397" s="162"/>
      <c r="C397" s="198" t="s">
        <v>14</v>
      </c>
      <c r="D397" s="91">
        <f t="shared" si="21"/>
        <v>0</v>
      </c>
      <c r="E397" s="87"/>
      <c r="F397" s="87"/>
      <c r="G397" s="61"/>
      <c r="H397" s="61"/>
      <c r="I397" s="61"/>
      <c r="CB397" s="58"/>
      <c r="CC397" s="58"/>
      <c r="CD397" s="58"/>
      <c r="CE397" s="58"/>
      <c r="CF397" s="58"/>
      <c r="CG397" s="58"/>
      <c r="CH397" s="58"/>
    </row>
    <row r="398" spans="1:86" ht="15" hidden="1">
      <c r="A398" s="164"/>
      <c r="B398" s="151" t="s">
        <v>47</v>
      </c>
      <c r="C398" s="198" t="s">
        <v>48</v>
      </c>
      <c r="D398" s="91">
        <f t="shared" si="21"/>
        <v>0</v>
      </c>
      <c r="E398" s="87"/>
      <c r="F398" s="87"/>
      <c r="G398" s="61"/>
      <c r="H398" s="61"/>
      <c r="I398" s="61"/>
      <c r="CB398" s="58"/>
      <c r="CC398" s="58"/>
      <c r="CD398" s="58"/>
      <c r="CE398" s="58"/>
      <c r="CF398" s="58"/>
      <c r="CG398" s="58"/>
      <c r="CH398" s="58"/>
    </row>
    <row r="399" spans="1:86" ht="15" hidden="1">
      <c r="A399" s="164"/>
      <c r="B399" s="151"/>
      <c r="C399" s="198" t="s">
        <v>14</v>
      </c>
      <c r="D399" s="91">
        <f t="shared" si="21"/>
        <v>0</v>
      </c>
      <c r="E399" s="87"/>
      <c r="F399" s="87"/>
      <c r="G399" s="61"/>
      <c r="H399" s="61"/>
      <c r="I399" s="61"/>
      <c r="CB399" s="58"/>
      <c r="CC399" s="58"/>
      <c r="CD399" s="58"/>
      <c r="CE399" s="58"/>
      <c r="CF399" s="58"/>
      <c r="CG399" s="58"/>
      <c r="CH399" s="58"/>
    </row>
    <row r="400" spans="1:86" ht="15" hidden="1">
      <c r="A400" s="164"/>
      <c r="B400" s="162" t="s">
        <v>50</v>
      </c>
      <c r="C400" s="198" t="s">
        <v>37</v>
      </c>
      <c r="D400" s="91">
        <f t="shared" si="21"/>
        <v>0</v>
      </c>
      <c r="E400" s="87"/>
      <c r="F400" s="87"/>
      <c r="G400" s="61"/>
      <c r="H400" s="61"/>
      <c r="I400" s="61"/>
      <c r="CB400" s="58"/>
      <c r="CC400" s="58"/>
      <c r="CD400" s="58"/>
      <c r="CE400" s="58"/>
      <c r="CF400" s="58"/>
      <c r="CG400" s="58"/>
      <c r="CH400" s="58"/>
    </row>
    <row r="401" spans="1:86" ht="15" hidden="1">
      <c r="A401" s="164"/>
      <c r="B401" s="162"/>
      <c r="C401" s="198" t="s">
        <v>14</v>
      </c>
      <c r="D401" s="91">
        <f t="shared" si="21"/>
        <v>0</v>
      </c>
      <c r="E401" s="87"/>
      <c r="F401" s="87"/>
      <c r="G401" s="61"/>
      <c r="H401" s="61"/>
      <c r="I401" s="61"/>
      <c r="CB401" s="58"/>
      <c r="CC401" s="58"/>
      <c r="CD401" s="58"/>
      <c r="CE401" s="58"/>
      <c r="CF401" s="58"/>
      <c r="CG401" s="58"/>
      <c r="CH401" s="58"/>
    </row>
    <row r="402" spans="1:86" ht="15" hidden="1">
      <c r="A402" s="164">
        <v>7</v>
      </c>
      <c r="B402" s="92" t="s">
        <v>222</v>
      </c>
      <c r="C402" s="199" t="s">
        <v>14</v>
      </c>
      <c r="D402" s="91">
        <f t="shared" si="21"/>
        <v>0</v>
      </c>
      <c r="E402" s="87">
        <f>E404+E406+E408+E410</f>
        <v>0</v>
      </c>
      <c r="F402" s="87">
        <f>F404+F406+F408+F410</f>
        <v>0</v>
      </c>
      <c r="G402" s="61"/>
      <c r="H402" s="61"/>
      <c r="I402" s="61"/>
      <c r="CB402" s="58"/>
      <c r="CC402" s="58"/>
      <c r="CD402" s="58"/>
      <c r="CE402" s="58"/>
      <c r="CF402" s="58"/>
      <c r="CG402" s="58"/>
      <c r="CH402" s="58"/>
    </row>
    <row r="403" spans="1:86" ht="15" hidden="1">
      <c r="A403" s="164"/>
      <c r="B403" s="162" t="s">
        <v>215</v>
      </c>
      <c r="C403" s="198" t="s">
        <v>17</v>
      </c>
      <c r="D403" s="91">
        <f t="shared" si="21"/>
        <v>0</v>
      </c>
      <c r="E403" s="87"/>
      <c r="F403" s="87"/>
      <c r="G403" s="61"/>
      <c r="H403" s="61"/>
      <c r="I403" s="61"/>
      <c r="CB403" s="58"/>
      <c r="CC403" s="58"/>
      <c r="CD403" s="58"/>
      <c r="CE403" s="58"/>
      <c r="CF403" s="58"/>
      <c r="CG403" s="58"/>
      <c r="CH403" s="58"/>
    </row>
    <row r="404" spans="1:86" ht="15" hidden="1">
      <c r="A404" s="164"/>
      <c r="B404" s="162"/>
      <c r="C404" s="198" t="s">
        <v>14</v>
      </c>
      <c r="D404" s="91">
        <f t="shared" si="21"/>
        <v>0</v>
      </c>
      <c r="E404" s="87"/>
      <c r="F404" s="87"/>
      <c r="G404" s="61"/>
      <c r="H404" s="61"/>
      <c r="I404" s="61"/>
      <c r="CB404" s="58"/>
      <c r="CC404" s="58"/>
      <c r="CD404" s="58"/>
      <c r="CE404" s="58"/>
      <c r="CF404" s="58"/>
      <c r="CG404" s="58"/>
      <c r="CH404" s="58"/>
    </row>
    <row r="405" spans="1:86" ht="15" hidden="1">
      <c r="A405" s="164"/>
      <c r="B405" s="162" t="s">
        <v>45</v>
      </c>
      <c r="C405" s="198" t="s">
        <v>17</v>
      </c>
      <c r="D405" s="91">
        <f t="shared" si="21"/>
        <v>0</v>
      </c>
      <c r="E405" s="87"/>
      <c r="F405" s="87"/>
      <c r="G405" s="61"/>
      <c r="H405" s="61"/>
      <c r="I405" s="61"/>
      <c r="CB405" s="58"/>
      <c r="CC405" s="58"/>
      <c r="CD405" s="58"/>
      <c r="CE405" s="58"/>
      <c r="CF405" s="58"/>
      <c r="CG405" s="58"/>
      <c r="CH405" s="58"/>
    </row>
    <row r="406" spans="1:86" ht="15" hidden="1">
      <c r="A406" s="164"/>
      <c r="B406" s="162"/>
      <c r="C406" s="198" t="s">
        <v>14</v>
      </c>
      <c r="D406" s="91">
        <f t="shared" si="21"/>
        <v>0</v>
      </c>
      <c r="E406" s="87"/>
      <c r="F406" s="87"/>
      <c r="G406" s="61"/>
      <c r="H406" s="61"/>
      <c r="I406" s="61"/>
      <c r="CB406" s="58"/>
      <c r="CC406" s="58"/>
      <c r="CD406" s="58"/>
      <c r="CE406" s="58"/>
      <c r="CF406" s="58"/>
      <c r="CG406" s="58"/>
      <c r="CH406" s="58"/>
    </row>
    <row r="407" spans="1:86" ht="15" hidden="1">
      <c r="A407" s="164"/>
      <c r="B407" s="151" t="s">
        <v>47</v>
      </c>
      <c r="C407" s="198" t="s">
        <v>48</v>
      </c>
      <c r="D407" s="91">
        <f t="shared" si="21"/>
        <v>0</v>
      </c>
      <c r="E407" s="87"/>
      <c r="F407" s="87"/>
      <c r="G407" s="61"/>
      <c r="H407" s="61"/>
      <c r="I407" s="61"/>
      <c r="CB407" s="58"/>
      <c r="CC407" s="58"/>
      <c r="CD407" s="58"/>
      <c r="CE407" s="58"/>
      <c r="CF407" s="58"/>
      <c r="CG407" s="58"/>
      <c r="CH407" s="58"/>
    </row>
    <row r="408" spans="1:86" ht="15" hidden="1">
      <c r="A408" s="164"/>
      <c r="B408" s="151"/>
      <c r="C408" s="198" t="s">
        <v>14</v>
      </c>
      <c r="D408" s="91">
        <f t="shared" si="21"/>
        <v>0</v>
      </c>
      <c r="E408" s="87"/>
      <c r="F408" s="87"/>
      <c r="G408" s="61"/>
      <c r="H408" s="61"/>
      <c r="I408" s="61"/>
      <c r="CB408" s="58"/>
      <c r="CC408" s="58"/>
      <c r="CD408" s="58"/>
      <c r="CE408" s="58"/>
      <c r="CF408" s="58"/>
      <c r="CG408" s="58"/>
      <c r="CH408" s="58"/>
    </row>
    <row r="409" spans="1:86" ht="15" hidden="1">
      <c r="A409" s="164"/>
      <c r="B409" s="162" t="s">
        <v>50</v>
      </c>
      <c r="C409" s="198" t="s">
        <v>37</v>
      </c>
      <c r="D409" s="91">
        <f t="shared" si="21"/>
        <v>0</v>
      </c>
      <c r="E409" s="87"/>
      <c r="F409" s="87"/>
      <c r="G409" s="61"/>
      <c r="H409" s="61"/>
      <c r="I409" s="61"/>
      <c r="CB409" s="58"/>
      <c r="CC409" s="58"/>
      <c r="CD409" s="58"/>
      <c r="CE409" s="58"/>
      <c r="CF409" s="58"/>
      <c r="CG409" s="58"/>
      <c r="CH409" s="58"/>
    </row>
    <row r="410" spans="1:86" ht="15" hidden="1">
      <c r="A410" s="164"/>
      <c r="B410" s="162"/>
      <c r="C410" s="198" t="s">
        <v>14</v>
      </c>
      <c r="D410" s="91">
        <f t="shared" si="21"/>
        <v>0</v>
      </c>
      <c r="E410" s="87"/>
      <c r="F410" s="87"/>
      <c r="G410" s="61"/>
      <c r="H410" s="61"/>
      <c r="I410" s="61"/>
      <c r="CB410" s="58"/>
      <c r="CC410" s="58"/>
      <c r="CD410" s="58"/>
      <c r="CE410" s="58"/>
      <c r="CF410" s="58"/>
      <c r="CG410" s="58"/>
      <c r="CH410" s="58"/>
    </row>
    <row r="411" spans="1:86" ht="15">
      <c r="A411" s="164">
        <v>3</v>
      </c>
      <c r="B411" s="204" t="s">
        <v>345</v>
      </c>
      <c r="C411" s="199" t="s">
        <v>14</v>
      </c>
      <c r="D411" s="91">
        <f t="shared" si="21"/>
        <v>13.88</v>
      </c>
      <c r="E411" s="87">
        <f>E413+E415+E417+E419</f>
        <v>13.88</v>
      </c>
      <c r="F411" s="87">
        <f>F413+F415+F417+F419</f>
        <v>0</v>
      </c>
      <c r="G411" s="61"/>
      <c r="H411" s="61"/>
      <c r="I411" s="61"/>
      <c r="CB411" s="58"/>
      <c r="CC411" s="58"/>
      <c r="CD411" s="58"/>
      <c r="CE411" s="58"/>
      <c r="CF411" s="58"/>
      <c r="CG411" s="58"/>
      <c r="CH411" s="58"/>
    </row>
    <row r="412" spans="1:86" ht="15">
      <c r="A412" s="164"/>
      <c r="B412" s="162" t="s">
        <v>215</v>
      </c>
      <c r="C412" s="198" t="s">
        <v>17</v>
      </c>
      <c r="D412" s="91">
        <f t="shared" si="21"/>
        <v>4.8000000000000001E-2</v>
      </c>
      <c r="E412" s="87">
        <v>4.8000000000000001E-2</v>
      </c>
      <c r="F412" s="87"/>
      <c r="G412" s="61"/>
      <c r="H412" s="61"/>
      <c r="I412" s="61"/>
      <c r="CB412" s="58"/>
      <c r="CC412" s="58"/>
      <c r="CD412" s="58"/>
      <c r="CE412" s="58"/>
      <c r="CF412" s="58"/>
      <c r="CG412" s="58"/>
      <c r="CH412" s="58"/>
    </row>
    <row r="413" spans="1:86" ht="15">
      <c r="A413" s="164"/>
      <c r="B413" s="162"/>
      <c r="C413" s="198" t="s">
        <v>14</v>
      </c>
      <c r="D413" s="91">
        <f t="shared" ref="D413:D476" si="22">E413+F413</f>
        <v>13.88</v>
      </c>
      <c r="E413" s="87">
        <v>13.88</v>
      </c>
      <c r="F413" s="87"/>
      <c r="G413" s="61"/>
      <c r="H413" s="61"/>
      <c r="I413" s="61"/>
      <c r="CB413" s="58"/>
      <c r="CC413" s="58"/>
      <c r="CD413" s="58"/>
      <c r="CE413" s="58"/>
      <c r="CF413" s="58"/>
      <c r="CG413" s="58"/>
      <c r="CH413" s="58"/>
    </row>
    <row r="414" spans="1:86" ht="15">
      <c r="A414" s="164"/>
      <c r="B414" s="162" t="s">
        <v>45</v>
      </c>
      <c r="C414" s="198" t="s">
        <v>17</v>
      </c>
      <c r="D414" s="91">
        <f t="shared" si="22"/>
        <v>0</v>
      </c>
      <c r="E414" s="87"/>
      <c r="F414" s="87"/>
      <c r="G414" s="61"/>
      <c r="H414" s="61"/>
      <c r="I414" s="61"/>
      <c r="CB414" s="58"/>
      <c r="CC414" s="58"/>
      <c r="CD414" s="58"/>
      <c r="CE414" s="58"/>
      <c r="CF414" s="58"/>
      <c r="CG414" s="58"/>
      <c r="CH414" s="58"/>
    </row>
    <row r="415" spans="1:86" ht="15">
      <c r="A415" s="164"/>
      <c r="B415" s="162"/>
      <c r="C415" s="198" t="s">
        <v>14</v>
      </c>
      <c r="D415" s="91">
        <f t="shared" si="22"/>
        <v>0</v>
      </c>
      <c r="E415" s="87"/>
      <c r="F415" s="87"/>
      <c r="G415" s="61"/>
      <c r="H415" s="61"/>
      <c r="I415" s="61"/>
      <c r="CB415" s="58"/>
      <c r="CC415" s="58"/>
      <c r="CD415" s="58"/>
      <c r="CE415" s="58"/>
      <c r="CF415" s="58"/>
      <c r="CG415" s="58"/>
      <c r="CH415" s="58"/>
    </row>
    <row r="416" spans="1:86" ht="15">
      <c r="A416" s="164"/>
      <c r="B416" s="151" t="s">
        <v>47</v>
      </c>
      <c r="C416" s="198" t="s">
        <v>48</v>
      </c>
      <c r="D416" s="91">
        <f t="shared" si="22"/>
        <v>0</v>
      </c>
      <c r="E416" s="87"/>
      <c r="F416" s="87"/>
      <c r="G416" s="61"/>
      <c r="H416" s="61"/>
      <c r="I416" s="61"/>
      <c r="CB416" s="58"/>
      <c r="CC416" s="58"/>
      <c r="CD416" s="58"/>
      <c r="CE416" s="58"/>
      <c r="CF416" s="58"/>
      <c r="CG416" s="58"/>
      <c r="CH416" s="58"/>
    </row>
    <row r="417" spans="1:86" ht="15">
      <c r="A417" s="164"/>
      <c r="B417" s="151"/>
      <c r="C417" s="198" t="s">
        <v>14</v>
      </c>
      <c r="D417" s="91">
        <f t="shared" si="22"/>
        <v>0</v>
      </c>
      <c r="E417" s="87"/>
      <c r="F417" s="87"/>
      <c r="G417" s="61"/>
      <c r="H417" s="61"/>
      <c r="I417" s="61"/>
      <c r="CB417" s="58"/>
      <c r="CC417" s="58"/>
      <c r="CD417" s="58"/>
      <c r="CE417" s="58"/>
      <c r="CF417" s="58"/>
      <c r="CG417" s="58"/>
      <c r="CH417" s="58"/>
    </row>
    <row r="418" spans="1:86" ht="15">
      <c r="A418" s="164"/>
      <c r="B418" s="162" t="s">
        <v>50</v>
      </c>
      <c r="C418" s="198" t="s">
        <v>37</v>
      </c>
      <c r="D418" s="91">
        <f t="shared" si="22"/>
        <v>0</v>
      </c>
      <c r="E418" s="87"/>
      <c r="F418" s="87"/>
      <c r="G418" s="61"/>
      <c r="H418" s="61"/>
      <c r="I418" s="61"/>
      <c r="CB418" s="58"/>
      <c r="CC418" s="58"/>
      <c r="CD418" s="58"/>
      <c r="CE418" s="58"/>
      <c r="CF418" s="58"/>
      <c r="CG418" s="58"/>
      <c r="CH418" s="58"/>
    </row>
    <row r="419" spans="1:86" ht="15">
      <c r="A419" s="164"/>
      <c r="B419" s="162"/>
      <c r="C419" s="198" t="s">
        <v>14</v>
      </c>
      <c r="D419" s="91">
        <f t="shared" si="22"/>
        <v>0</v>
      </c>
      <c r="E419" s="87"/>
      <c r="F419" s="87"/>
      <c r="G419" s="61"/>
      <c r="H419" s="61"/>
      <c r="I419" s="61"/>
      <c r="CB419" s="58"/>
      <c r="CC419" s="58"/>
      <c r="CD419" s="58"/>
      <c r="CE419" s="58"/>
      <c r="CF419" s="58"/>
      <c r="CG419" s="58"/>
      <c r="CH419" s="58"/>
    </row>
    <row r="420" spans="1:86" ht="15">
      <c r="A420" s="164">
        <v>4</v>
      </c>
      <c r="B420" s="204" t="s">
        <v>223</v>
      </c>
      <c r="C420" s="199" t="s">
        <v>14</v>
      </c>
      <c r="D420" s="91">
        <f t="shared" si="22"/>
        <v>21.439</v>
      </c>
      <c r="E420" s="87">
        <f>E422+E424+E426+E428</f>
        <v>21.439</v>
      </c>
      <c r="F420" s="87">
        <f>F422+F424+F426+F428</f>
        <v>0</v>
      </c>
      <c r="G420" s="61"/>
      <c r="H420" s="61"/>
      <c r="I420" s="61"/>
      <c r="CB420" s="58"/>
      <c r="CC420" s="58"/>
      <c r="CD420" s="58"/>
      <c r="CE420" s="58"/>
      <c r="CF420" s="58"/>
      <c r="CG420" s="58"/>
      <c r="CH420" s="58"/>
    </row>
    <row r="421" spans="1:86" ht="15">
      <c r="A421" s="164"/>
      <c r="B421" s="162" t="s">
        <v>215</v>
      </c>
      <c r="C421" s="198" t="s">
        <v>17</v>
      </c>
      <c r="D421" s="91">
        <f t="shared" si="22"/>
        <v>1.4E-2</v>
      </c>
      <c r="E421" s="87">
        <v>1.4E-2</v>
      </c>
      <c r="F421" s="87"/>
      <c r="G421" s="61"/>
      <c r="H421" s="61"/>
      <c r="I421" s="61"/>
      <c r="CB421" s="58"/>
      <c r="CC421" s="58"/>
      <c r="CD421" s="58"/>
      <c r="CE421" s="58"/>
      <c r="CF421" s="58"/>
      <c r="CG421" s="58"/>
      <c r="CH421" s="58"/>
    </row>
    <row r="422" spans="1:86" ht="15">
      <c r="A422" s="164"/>
      <c r="B422" s="162"/>
      <c r="C422" s="198" t="s">
        <v>14</v>
      </c>
      <c r="D422" s="91">
        <f t="shared" si="22"/>
        <v>21.439</v>
      </c>
      <c r="E422" s="87">
        <v>21.439</v>
      </c>
      <c r="F422" s="87"/>
      <c r="G422" s="61"/>
      <c r="H422" s="61"/>
      <c r="I422" s="61"/>
      <c r="CB422" s="58"/>
      <c r="CC422" s="58"/>
      <c r="CD422" s="58"/>
      <c r="CE422" s="58"/>
      <c r="CF422" s="58"/>
      <c r="CG422" s="58"/>
      <c r="CH422" s="58"/>
    </row>
    <row r="423" spans="1:86" ht="15">
      <c r="A423" s="164"/>
      <c r="B423" s="162" t="s">
        <v>45</v>
      </c>
      <c r="C423" s="198" t="s">
        <v>17</v>
      </c>
      <c r="D423" s="91">
        <f t="shared" si="22"/>
        <v>0</v>
      </c>
      <c r="E423" s="87"/>
      <c r="F423" s="87"/>
      <c r="G423" s="61"/>
      <c r="H423" s="61"/>
      <c r="I423" s="61"/>
      <c r="CB423" s="58"/>
      <c r="CC423" s="58"/>
      <c r="CD423" s="58"/>
      <c r="CE423" s="58"/>
      <c r="CF423" s="58"/>
      <c r="CG423" s="58"/>
      <c r="CH423" s="58"/>
    </row>
    <row r="424" spans="1:86" ht="15">
      <c r="A424" s="164"/>
      <c r="B424" s="162"/>
      <c r="C424" s="198" t="s">
        <v>14</v>
      </c>
      <c r="D424" s="91">
        <f t="shared" si="22"/>
        <v>0</v>
      </c>
      <c r="E424" s="87"/>
      <c r="F424" s="87"/>
      <c r="G424" s="61"/>
      <c r="H424" s="61"/>
      <c r="I424" s="61"/>
      <c r="CB424" s="58"/>
      <c r="CC424" s="58"/>
      <c r="CD424" s="58"/>
      <c r="CE424" s="58"/>
      <c r="CF424" s="58"/>
      <c r="CG424" s="58"/>
      <c r="CH424" s="58"/>
    </row>
    <row r="425" spans="1:86" ht="15">
      <c r="A425" s="164"/>
      <c r="B425" s="151" t="s">
        <v>47</v>
      </c>
      <c r="C425" s="198" t="s">
        <v>48</v>
      </c>
      <c r="D425" s="91">
        <f t="shared" si="22"/>
        <v>0</v>
      </c>
      <c r="E425" s="87"/>
      <c r="F425" s="87"/>
      <c r="G425" s="61"/>
      <c r="H425" s="61"/>
      <c r="I425" s="61"/>
      <c r="CB425" s="58"/>
      <c r="CC425" s="58"/>
      <c r="CD425" s="58"/>
      <c r="CE425" s="58"/>
      <c r="CF425" s="58"/>
      <c r="CG425" s="58"/>
      <c r="CH425" s="58"/>
    </row>
    <row r="426" spans="1:86" ht="15">
      <c r="A426" s="164"/>
      <c r="B426" s="151"/>
      <c r="C426" s="198" t="s">
        <v>14</v>
      </c>
      <c r="D426" s="91">
        <f t="shared" si="22"/>
        <v>0</v>
      </c>
      <c r="E426" s="87"/>
      <c r="F426" s="87"/>
      <c r="G426" s="61"/>
      <c r="H426" s="61"/>
      <c r="I426" s="61"/>
      <c r="CB426" s="58"/>
      <c r="CC426" s="58"/>
      <c r="CD426" s="58"/>
      <c r="CE426" s="58"/>
      <c r="CF426" s="58"/>
      <c r="CG426" s="58"/>
      <c r="CH426" s="58"/>
    </row>
    <row r="427" spans="1:86" ht="15">
      <c r="A427" s="164"/>
      <c r="B427" s="162" t="s">
        <v>50</v>
      </c>
      <c r="C427" s="198" t="s">
        <v>37</v>
      </c>
      <c r="D427" s="91">
        <f t="shared" si="22"/>
        <v>0</v>
      </c>
      <c r="E427" s="87"/>
      <c r="F427" s="87"/>
      <c r="G427" s="61"/>
      <c r="H427" s="61"/>
      <c r="I427" s="61"/>
      <c r="CB427" s="58"/>
      <c r="CC427" s="58"/>
      <c r="CD427" s="58"/>
      <c r="CE427" s="58"/>
      <c r="CF427" s="58"/>
      <c r="CG427" s="58"/>
      <c r="CH427" s="58"/>
    </row>
    <row r="428" spans="1:86" ht="15">
      <c r="A428" s="164"/>
      <c r="B428" s="162"/>
      <c r="C428" s="198" t="s">
        <v>14</v>
      </c>
      <c r="D428" s="91">
        <f t="shared" si="22"/>
        <v>0</v>
      </c>
      <c r="E428" s="87"/>
      <c r="F428" s="87"/>
      <c r="G428" s="61"/>
      <c r="H428" s="61"/>
      <c r="I428" s="61"/>
      <c r="CB428" s="58"/>
      <c r="CC428" s="58"/>
      <c r="CD428" s="58"/>
      <c r="CE428" s="58"/>
      <c r="CF428" s="58"/>
      <c r="CG428" s="58"/>
      <c r="CH428" s="58"/>
    </row>
    <row r="429" spans="1:86" ht="15">
      <c r="A429" s="164">
        <v>5</v>
      </c>
      <c r="B429" s="204" t="s">
        <v>192</v>
      </c>
      <c r="C429" s="199" t="s">
        <v>14</v>
      </c>
      <c r="D429" s="91">
        <f t="shared" si="22"/>
        <v>180.45400000000001</v>
      </c>
      <c r="E429" s="87">
        <f>E431+E433+E435+E437</f>
        <v>180.45400000000001</v>
      </c>
      <c r="F429" s="87">
        <f>F431+F433+F435+F437</f>
        <v>0</v>
      </c>
      <c r="G429" s="61"/>
      <c r="H429" s="61"/>
      <c r="I429" s="61"/>
      <c r="CB429" s="58"/>
      <c r="CC429" s="58"/>
      <c r="CD429" s="58"/>
      <c r="CE429" s="58"/>
      <c r="CF429" s="58"/>
      <c r="CG429" s="58"/>
      <c r="CH429" s="58"/>
    </row>
    <row r="430" spans="1:86" ht="15">
      <c r="A430" s="164"/>
      <c r="B430" s="162" t="s">
        <v>215</v>
      </c>
      <c r="C430" s="198" t="s">
        <v>17</v>
      </c>
      <c r="D430" s="91">
        <f t="shared" si="22"/>
        <v>0.06</v>
      </c>
      <c r="E430" s="87">
        <v>0.06</v>
      </c>
      <c r="F430" s="87"/>
      <c r="G430" s="61"/>
      <c r="H430" s="61"/>
      <c r="I430" s="61"/>
      <c r="CB430" s="58"/>
      <c r="CC430" s="58"/>
      <c r="CD430" s="58"/>
      <c r="CE430" s="58"/>
      <c r="CF430" s="58"/>
      <c r="CG430" s="58"/>
      <c r="CH430" s="58"/>
    </row>
    <row r="431" spans="1:86" ht="15">
      <c r="A431" s="164"/>
      <c r="B431" s="162"/>
      <c r="C431" s="198" t="s">
        <v>14</v>
      </c>
      <c r="D431" s="91">
        <f t="shared" si="22"/>
        <v>180.45400000000001</v>
      </c>
      <c r="E431" s="87">
        <v>180.45400000000001</v>
      </c>
      <c r="F431" s="87"/>
      <c r="G431" s="61"/>
      <c r="H431" s="61"/>
      <c r="I431" s="61"/>
      <c r="CB431" s="58"/>
      <c r="CC431" s="58"/>
      <c r="CD431" s="58"/>
      <c r="CE431" s="58"/>
      <c r="CF431" s="58"/>
      <c r="CG431" s="58"/>
      <c r="CH431" s="58"/>
    </row>
    <row r="432" spans="1:86" ht="14.25" customHeight="1">
      <c r="A432" s="164"/>
      <c r="B432" s="162" t="s">
        <v>45</v>
      </c>
      <c r="C432" s="198" t="s">
        <v>17</v>
      </c>
      <c r="D432" s="91">
        <f t="shared" si="22"/>
        <v>0</v>
      </c>
      <c r="E432" s="87"/>
      <c r="F432" s="87"/>
      <c r="G432" s="61"/>
      <c r="H432" s="61"/>
      <c r="I432" s="61"/>
      <c r="CB432" s="58"/>
      <c r="CC432" s="58"/>
      <c r="CD432" s="58"/>
      <c r="CE432" s="58"/>
      <c r="CF432" s="58"/>
      <c r="CG432" s="58"/>
      <c r="CH432" s="58"/>
    </row>
    <row r="433" spans="1:86" ht="15">
      <c r="A433" s="164"/>
      <c r="B433" s="162"/>
      <c r="C433" s="198" t="s">
        <v>14</v>
      </c>
      <c r="D433" s="91">
        <f t="shared" si="22"/>
        <v>0</v>
      </c>
      <c r="E433" s="87"/>
      <c r="F433" s="87"/>
      <c r="G433" s="61"/>
      <c r="H433" s="61"/>
      <c r="I433" s="61"/>
      <c r="CB433" s="58"/>
      <c r="CC433" s="58"/>
      <c r="CD433" s="58"/>
      <c r="CE433" s="58"/>
      <c r="CF433" s="58"/>
      <c r="CG433" s="58"/>
      <c r="CH433" s="58"/>
    </row>
    <row r="434" spans="1:86" ht="15">
      <c r="A434" s="164"/>
      <c r="B434" s="151" t="s">
        <v>47</v>
      </c>
      <c r="C434" s="198" t="s">
        <v>48</v>
      </c>
      <c r="D434" s="91">
        <f t="shared" si="22"/>
        <v>0</v>
      </c>
      <c r="E434" s="87"/>
      <c r="F434" s="87"/>
      <c r="G434" s="61"/>
      <c r="H434" s="61"/>
      <c r="I434" s="61"/>
      <c r="CB434" s="58"/>
      <c r="CC434" s="58"/>
      <c r="CD434" s="58"/>
      <c r="CE434" s="58"/>
      <c r="CF434" s="58"/>
      <c r="CG434" s="58"/>
      <c r="CH434" s="58"/>
    </row>
    <row r="435" spans="1:86" ht="15">
      <c r="A435" s="164"/>
      <c r="B435" s="151"/>
      <c r="C435" s="198" t="s">
        <v>14</v>
      </c>
      <c r="D435" s="91">
        <f t="shared" si="22"/>
        <v>0</v>
      </c>
      <c r="E435" s="87"/>
      <c r="F435" s="87"/>
      <c r="G435" s="61"/>
      <c r="H435" s="61"/>
      <c r="I435" s="61"/>
      <c r="CB435" s="58"/>
      <c r="CC435" s="58"/>
      <c r="CD435" s="58"/>
      <c r="CE435" s="58"/>
      <c r="CF435" s="58"/>
      <c r="CG435" s="58"/>
      <c r="CH435" s="58"/>
    </row>
    <row r="436" spans="1:86" ht="15">
      <c r="A436" s="164"/>
      <c r="B436" s="162" t="s">
        <v>50</v>
      </c>
      <c r="C436" s="198" t="s">
        <v>37</v>
      </c>
      <c r="D436" s="91">
        <f t="shared" si="22"/>
        <v>0</v>
      </c>
      <c r="E436" s="87"/>
      <c r="F436" s="87"/>
      <c r="G436" s="61"/>
      <c r="H436" s="61"/>
      <c r="I436" s="61"/>
      <c r="CB436" s="58"/>
      <c r="CC436" s="58"/>
      <c r="CD436" s="58"/>
      <c r="CE436" s="58"/>
      <c r="CF436" s="58"/>
      <c r="CG436" s="58"/>
      <c r="CH436" s="58"/>
    </row>
    <row r="437" spans="1:86" ht="15">
      <c r="A437" s="164"/>
      <c r="B437" s="162"/>
      <c r="C437" s="198" t="s">
        <v>14</v>
      </c>
      <c r="D437" s="91">
        <f t="shared" si="22"/>
        <v>0</v>
      </c>
      <c r="E437" s="87"/>
      <c r="F437" s="87"/>
      <c r="G437" s="61"/>
      <c r="H437" s="61"/>
      <c r="I437" s="61"/>
      <c r="CB437" s="58"/>
      <c r="CC437" s="58"/>
      <c r="CD437" s="58"/>
      <c r="CE437" s="58"/>
      <c r="CF437" s="58"/>
      <c r="CG437" s="58"/>
      <c r="CH437" s="58"/>
    </row>
    <row r="438" spans="1:86" ht="15">
      <c r="A438" s="164">
        <v>6</v>
      </c>
      <c r="B438" s="204" t="s">
        <v>224</v>
      </c>
      <c r="C438" s="199" t="s">
        <v>14</v>
      </c>
      <c r="D438" s="91">
        <f t="shared" si="22"/>
        <v>25.760999999999999</v>
      </c>
      <c r="E438" s="87">
        <f>E440+E442+E444+E446</f>
        <v>25.760999999999999</v>
      </c>
      <c r="F438" s="87">
        <f>F440+F442+F444+F446</f>
        <v>0</v>
      </c>
      <c r="G438" s="61"/>
      <c r="H438" s="61"/>
      <c r="I438" s="61"/>
      <c r="CB438" s="58"/>
      <c r="CC438" s="58"/>
      <c r="CD438" s="58"/>
      <c r="CE438" s="58"/>
      <c r="CF438" s="58"/>
      <c r="CG438" s="58"/>
      <c r="CH438" s="58"/>
    </row>
    <row r="439" spans="1:86" ht="15">
      <c r="A439" s="164"/>
      <c r="B439" s="162" t="s">
        <v>215</v>
      </c>
      <c r="C439" s="198" t="s">
        <v>17</v>
      </c>
      <c r="D439" s="91">
        <f t="shared" si="22"/>
        <v>0.03</v>
      </c>
      <c r="E439" s="87">
        <v>0.03</v>
      </c>
      <c r="F439" s="87"/>
      <c r="G439" s="61"/>
      <c r="H439" s="61"/>
      <c r="I439" s="61"/>
      <c r="CB439" s="58"/>
      <c r="CC439" s="58"/>
      <c r="CD439" s="58"/>
      <c r="CE439" s="58"/>
      <c r="CF439" s="58"/>
      <c r="CG439" s="58"/>
      <c r="CH439" s="58"/>
    </row>
    <row r="440" spans="1:86" ht="15">
      <c r="A440" s="164"/>
      <c r="B440" s="162"/>
      <c r="C440" s="198" t="s">
        <v>14</v>
      </c>
      <c r="D440" s="91">
        <f t="shared" si="22"/>
        <v>25.760999999999999</v>
      </c>
      <c r="E440" s="87">
        <v>25.760999999999999</v>
      </c>
      <c r="F440" s="87"/>
      <c r="G440" s="61"/>
      <c r="H440" s="61"/>
      <c r="I440" s="61"/>
      <c r="CB440" s="58"/>
      <c r="CC440" s="58"/>
      <c r="CD440" s="58"/>
      <c r="CE440" s="58"/>
      <c r="CF440" s="58"/>
      <c r="CG440" s="58"/>
      <c r="CH440" s="58"/>
    </row>
    <row r="441" spans="1:86" ht="14.25" customHeight="1">
      <c r="A441" s="164"/>
      <c r="B441" s="162" t="s">
        <v>45</v>
      </c>
      <c r="C441" s="198" t="s">
        <v>17</v>
      </c>
      <c r="D441" s="91">
        <f t="shared" si="22"/>
        <v>0</v>
      </c>
      <c r="E441" s="87"/>
      <c r="F441" s="87"/>
      <c r="G441" s="61"/>
      <c r="H441" s="61"/>
      <c r="I441" s="61"/>
      <c r="CB441" s="58"/>
      <c r="CC441" s="58"/>
      <c r="CD441" s="58"/>
      <c r="CE441" s="58"/>
      <c r="CF441" s="58"/>
      <c r="CG441" s="58"/>
      <c r="CH441" s="58"/>
    </row>
    <row r="442" spans="1:86" ht="15">
      <c r="A442" s="164"/>
      <c r="B442" s="162"/>
      <c r="C442" s="198" t="s">
        <v>14</v>
      </c>
      <c r="D442" s="91">
        <f t="shared" si="22"/>
        <v>0</v>
      </c>
      <c r="E442" s="87"/>
      <c r="F442" s="87"/>
      <c r="G442" s="61"/>
      <c r="H442" s="61"/>
      <c r="I442" s="61"/>
      <c r="CB442" s="58"/>
      <c r="CC442" s="58"/>
      <c r="CD442" s="58"/>
      <c r="CE442" s="58"/>
      <c r="CF442" s="58"/>
      <c r="CG442" s="58"/>
      <c r="CH442" s="58"/>
    </row>
    <row r="443" spans="1:86" ht="15">
      <c r="A443" s="164"/>
      <c r="B443" s="151" t="s">
        <v>47</v>
      </c>
      <c r="C443" s="198" t="s">
        <v>48</v>
      </c>
      <c r="D443" s="91">
        <f t="shared" si="22"/>
        <v>0</v>
      </c>
      <c r="E443" s="87"/>
      <c r="F443" s="87"/>
      <c r="G443" s="61"/>
      <c r="H443" s="61"/>
      <c r="I443" s="61"/>
      <c r="CB443" s="58"/>
      <c r="CC443" s="58"/>
      <c r="CD443" s="58"/>
      <c r="CE443" s="58"/>
      <c r="CF443" s="58"/>
      <c r="CG443" s="58"/>
      <c r="CH443" s="58"/>
    </row>
    <row r="444" spans="1:86" ht="15">
      <c r="A444" s="164"/>
      <c r="B444" s="151"/>
      <c r="C444" s="198" t="s">
        <v>14</v>
      </c>
      <c r="D444" s="91">
        <f t="shared" si="22"/>
        <v>0</v>
      </c>
      <c r="E444" s="87"/>
      <c r="F444" s="87"/>
      <c r="G444" s="61"/>
      <c r="H444" s="61"/>
      <c r="I444" s="61"/>
      <c r="CB444" s="58"/>
      <c r="CC444" s="58"/>
      <c r="CD444" s="58"/>
      <c r="CE444" s="58"/>
      <c r="CF444" s="58"/>
      <c r="CG444" s="58"/>
      <c r="CH444" s="58"/>
    </row>
    <row r="445" spans="1:86" ht="15">
      <c r="A445" s="164"/>
      <c r="B445" s="162" t="s">
        <v>50</v>
      </c>
      <c r="C445" s="198" t="s">
        <v>37</v>
      </c>
      <c r="D445" s="91">
        <f t="shared" si="22"/>
        <v>0</v>
      </c>
      <c r="E445" s="87"/>
      <c r="F445" s="87"/>
      <c r="G445" s="61"/>
      <c r="H445" s="61"/>
      <c r="I445" s="61"/>
      <c r="CB445" s="58"/>
      <c r="CC445" s="58"/>
      <c r="CD445" s="58"/>
      <c r="CE445" s="58"/>
      <c r="CF445" s="58"/>
      <c r="CG445" s="58"/>
      <c r="CH445" s="58"/>
    </row>
    <row r="446" spans="1:86" ht="15">
      <c r="A446" s="164"/>
      <c r="B446" s="162"/>
      <c r="C446" s="198" t="s">
        <v>14</v>
      </c>
      <c r="D446" s="91">
        <f t="shared" si="22"/>
        <v>0</v>
      </c>
      <c r="E446" s="87"/>
      <c r="F446" s="87"/>
      <c r="G446" s="61"/>
      <c r="H446" s="61"/>
      <c r="I446" s="61"/>
      <c r="CB446" s="58"/>
      <c r="CC446" s="58"/>
      <c r="CD446" s="58"/>
      <c r="CE446" s="58"/>
      <c r="CF446" s="58"/>
      <c r="CG446" s="58"/>
      <c r="CH446" s="58"/>
    </row>
    <row r="447" spans="1:86" ht="15">
      <c r="A447" s="164">
        <v>7</v>
      </c>
      <c r="B447" s="204" t="s">
        <v>225</v>
      </c>
      <c r="C447" s="199" t="s">
        <v>14</v>
      </c>
      <c r="D447" s="91">
        <f t="shared" si="22"/>
        <v>87.551000000000002</v>
      </c>
      <c r="E447" s="87">
        <f>E449+E451+E453+E455</f>
        <v>87.551000000000002</v>
      </c>
      <c r="F447" s="87">
        <f>F449+F451+F453+F455</f>
        <v>0</v>
      </c>
      <c r="G447" s="61"/>
      <c r="H447" s="61"/>
      <c r="I447" s="61"/>
      <c r="CB447" s="58"/>
      <c r="CC447" s="58"/>
      <c r="CD447" s="58"/>
      <c r="CE447" s="58"/>
      <c r="CF447" s="58"/>
      <c r="CG447" s="58"/>
      <c r="CH447" s="58"/>
    </row>
    <row r="448" spans="1:86" ht="15">
      <c r="A448" s="164"/>
      <c r="B448" s="162" t="s">
        <v>215</v>
      </c>
      <c r="C448" s="198" t="s">
        <v>17</v>
      </c>
      <c r="D448" s="91">
        <f t="shared" si="22"/>
        <v>0.14699999999999999</v>
      </c>
      <c r="E448" s="87">
        <v>0.14699999999999999</v>
      </c>
      <c r="F448" s="87"/>
      <c r="G448" s="61"/>
      <c r="H448" s="61"/>
      <c r="I448" s="61"/>
      <c r="CB448" s="58"/>
      <c r="CC448" s="58"/>
      <c r="CD448" s="58"/>
      <c r="CE448" s="58"/>
      <c r="CF448" s="58"/>
      <c r="CG448" s="58"/>
      <c r="CH448" s="58"/>
    </row>
    <row r="449" spans="1:86" ht="15">
      <c r="A449" s="164"/>
      <c r="B449" s="162"/>
      <c r="C449" s="198" t="s">
        <v>14</v>
      </c>
      <c r="D449" s="91">
        <f t="shared" si="22"/>
        <v>87.551000000000002</v>
      </c>
      <c r="E449" s="87">
        <v>87.551000000000002</v>
      </c>
      <c r="F449" s="87"/>
      <c r="G449" s="61"/>
      <c r="H449" s="61"/>
      <c r="I449" s="61"/>
      <c r="CB449" s="58"/>
      <c r="CC449" s="58"/>
      <c r="CD449" s="58"/>
      <c r="CE449" s="58"/>
      <c r="CF449" s="58"/>
      <c r="CG449" s="58"/>
      <c r="CH449" s="58"/>
    </row>
    <row r="450" spans="1:86" ht="14.25" customHeight="1">
      <c r="A450" s="164"/>
      <c r="B450" s="162" t="s">
        <v>45</v>
      </c>
      <c r="C450" s="198" t="s">
        <v>17</v>
      </c>
      <c r="D450" s="91">
        <f t="shared" si="22"/>
        <v>0</v>
      </c>
      <c r="E450" s="87"/>
      <c r="F450" s="87"/>
      <c r="G450" s="61"/>
      <c r="H450" s="61"/>
      <c r="I450" s="61"/>
      <c r="CB450" s="58"/>
      <c r="CC450" s="58"/>
      <c r="CD450" s="58"/>
      <c r="CE450" s="58"/>
      <c r="CF450" s="58"/>
      <c r="CG450" s="58"/>
      <c r="CH450" s="58"/>
    </row>
    <row r="451" spans="1:86" ht="15">
      <c r="A451" s="164"/>
      <c r="B451" s="162"/>
      <c r="C451" s="198" t="s">
        <v>14</v>
      </c>
      <c r="D451" s="91">
        <f t="shared" si="22"/>
        <v>0</v>
      </c>
      <c r="E451" s="87"/>
      <c r="F451" s="87"/>
      <c r="G451" s="61"/>
      <c r="H451" s="61"/>
      <c r="I451" s="61"/>
      <c r="CB451" s="58"/>
      <c r="CC451" s="58"/>
      <c r="CD451" s="58"/>
      <c r="CE451" s="58"/>
      <c r="CF451" s="58"/>
      <c r="CG451" s="58"/>
      <c r="CH451" s="58"/>
    </row>
    <row r="452" spans="1:86" ht="15">
      <c r="A452" s="164"/>
      <c r="B452" s="151" t="s">
        <v>47</v>
      </c>
      <c r="C452" s="198" t="s">
        <v>48</v>
      </c>
      <c r="D452" s="91">
        <f t="shared" si="22"/>
        <v>0</v>
      </c>
      <c r="E452" s="87"/>
      <c r="F452" s="87"/>
      <c r="G452" s="61"/>
      <c r="H452" s="61"/>
      <c r="I452" s="61"/>
      <c r="CB452" s="58"/>
      <c r="CC452" s="58"/>
      <c r="CD452" s="58"/>
      <c r="CE452" s="58"/>
      <c r="CF452" s="58"/>
      <c r="CG452" s="58"/>
      <c r="CH452" s="58"/>
    </row>
    <row r="453" spans="1:86" ht="15">
      <c r="A453" s="164"/>
      <c r="B453" s="151"/>
      <c r="C453" s="198" t="s">
        <v>14</v>
      </c>
      <c r="D453" s="91">
        <f t="shared" si="22"/>
        <v>0</v>
      </c>
      <c r="E453" s="87"/>
      <c r="F453" s="87"/>
      <c r="G453" s="61"/>
      <c r="H453" s="61"/>
      <c r="I453" s="61"/>
      <c r="CB453" s="58"/>
      <c r="CC453" s="58"/>
      <c r="CD453" s="58"/>
      <c r="CE453" s="58"/>
      <c r="CF453" s="58"/>
      <c r="CG453" s="58"/>
      <c r="CH453" s="58"/>
    </row>
    <row r="454" spans="1:86" ht="15">
      <c r="A454" s="164"/>
      <c r="B454" s="162" t="s">
        <v>50</v>
      </c>
      <c r="C454" s="198" t="s">
        <v>37</v>
      </c>
      <c r="D454" s="91">
        <f t="shared" si="22"/>
        <v>0</v>
      </c>
      <c r="E454" s="87"/>
      <c r="F454" s="87"/>
      <c r="G454" s="61"/>
      <c r="H454" s="61"/>
      <c r="I454" s="61"/>
      <c r="CB454" s="58"/>
      <c r="CC454" s="58"/>
      <c r="CD454" s="58"/>
      <c r="CE454" s="58"/>
      <c r="CF454" s="58"/>
      <c r="CG454" s="58"/>
      <c r="CH454" s="58"/>
    </row>
    <row r="455" spans="1:86" ht="15">
      <c r="A455" s="164"/>
      <c r="B455" s="162"/>
      <c r="C455" s="198" t="s">
        <v>14</v>
      </c>
      <c r="D455" s="91">
        <f t="shared" si="22"/>
        <v>0</v>
      </c>
      <c r="E455" s="87"/>
      <c r="F455" s="87"/>
      <c r="G455" s="61"/>
      <c r="H455" s="61"/>
      <c r="I455" s="61"/>
      <c r="CB455" s="58"/>
      <c r="CC455" s="58"/>
      <c r="CD455" s="58"/>
      <c r="CE455" s="58"/>
      <c r="CF455" s="58"/>
      <c r="CG455" s="58"/>
      <c r="CH455" s="58"/>
    </row>
    <row r="456" spans="1:86" ht="15">
      <c r="A456" s="164">
        <v>8</v>
      </c>
      <c r="B456" s="204" t="s">
        <v>226</v>
      </c>
      <c r="C456" s="199" t="s">
        <v>14</v>
      </c>
      <c r="D456" s="91">
        <f t="shared" si="22"/>
        <v>106.086</v>
      </c>
      <c r="E456" s="87">
        <f>E458+E460+E462+E464</f>
        <v>106.086</v>
      </c>
      <c r="F456" s="87">
        <f>F458+F460+F462+F464</f>
        <v>0</v>
      </c>
      <c r="G456" s="61"/>
      <c r="H456" s="61"/>
      <c r="I456" s="61"/>
      <c r="CB456" s="58"/>
      <c r="CC456" s="58"/>
      <c r="CD456" s="58"/>
      <c r="CE456" s="58"/>
      <c r="CF456" s="58"/>
      <c r="CG456" s="58"/>
      <c r="CH456" s="58"/>
    </row>
    <row r="457" spans="1:86" ht="15">
      <c r="A457" s="164"/>
      <c r="B457" s="162" t="s">
        <v>215</v>
      </c>
      <c r="C457" s="198" t="s">
        <v>17</v>
      </c>
      <c r="D457" s="91">
        <f t="shared" si="22"/>
        <v>0.437</v>
      </c>
      <c r="E457" s="87">
        <v>0.437</v>
      </c>
      <c r="F457" s="87"/>
      <c r="G457" s="61"/>
      <c r="H457" s="61"/>
      <c r="I457" s="61"/>
      <c r="CB457" s="58"/>
      <c r="CC457" s="58"/>
      <c r="CD457" s="58"/>
      <c r="CE457" s="58"/>
      <c r="CF457" s="58"/>
      <c r="CG457" s="58"/>
      <c r="CH457" s="58"/>
    </row>
    <row r="458" spans="1:86" ht="15">
      <c r="A458" s="164"/>
      <c r="B458" s="162"/>
      <c r="C458" s="198" t="s">
        <v>14</v>
      </c>
      <c r="D458" s="91">
        <f t="shared" si="22"/>
        <v>106.086</v>
      </c>
      <c r="E458" s="87">
        <v>106.086</v>
      </c>
      <c r="F458" s="87"/>
      <c r="G458" s="61"/>
      <c r="H458" s="61"/>
      <c r="I458" s="61"/>
      <c r="CB458" s="58"/>
      <c r="CC458" s="58"/>
      <c r="CD458" s="58"/>
      <c r="CE458" s="58"/>
      <c r="CF458" s="58"/>
      <c r="CG458" s="58"/>
      <c r="CH458" s="58"/>
    </row>
    <row r="459" spans="1:86" ht="14.25" customHeight="1">
      <c r="A459" s="164"/>
      <c r="B459" s="162" t="s">
        <v>45</v>
      </c>
      <c r="C459" s="198" t="s">
        <v>17</v>
      </c>
      <c r="D459" s="91">
        <f t="shared" si="22"/>
        <v>0</v>
      </c>
      <c r="E459" s="87"/>
      <c r="F459" s="87"/>
      <c r="G459" s="61"/>
      <c r="H459" s="61"/>
      <c r="I459" s="61"/>
      <c r="CB459" s="58"/>
      <c r="CC459" s="58"/>
      <c r="CD459" s="58"/>
      <c r="CE459" s="58"/>
      <c r="CF459" s="58"/>
      <c r="CG459" s="58"/>
      <c r="CH459" s="58"/>
    </row>
    <row r="460" spans="1:86" ht="15">
      <c r="A460" s="164"/>
      <c r="B460" s="162"/>
      <c r="C460" s="198" t="s">
        <v>14</v>
      </c>
      <c r="D460" s="91">
        <f t="shared" si="22"/>
        <v>0</v>
      </c>
      <c r="E460" s="87"/>
      <c r="F460" s="87"/>
      <c r="G460" s="61"/>
      <c r="H460" s="61"/>
      <c r="I460" s="61"/>
      <c r="CB460" s="58"/>
      <c r="CC460" s="58"/>
      <c r="CD460" s="58"/>
      <c r="CE460" s="58"/>
      <c r="CF460" s="58"/>
      <c r="CG460" s="58"/>
      <c r="CH460" s="58"/>
    </row>
    <row r="461" spans="1:86" ht="15">
      <c r="A461" s="164"/>
      <c r="B461" s="151" t="s">
        <v>47</v>
      </c>
      <c r="C461" s="198" t="s">
        <v>48</v>
      </c>
      <c r="D461" s="91">
        <f t="shared" si="22"/>
        <v>0</v>
      </c>
      <c r="E461" s="87"/>
      <c r="F461" s="87"/>
      <c r="G461" s="61"/>
      <c r="H461" s="61"/>
      <c r="I461" s="61"/>
      <c r="CB461" s="58"/>
      <c r="CC461" s="58"/>
      <c r="CD461" s="58"/>
      <c r="CE461" s="58"/>
      <c r="CF461" s="58"/>
      <c r="CG461" s="58"/>
      <c r="CH461" s="58"/>
    </row>
    <row r="462" spans="1:86" ht="15">
      <c r="A462" s="164"/>
      <c r="B462" s="151"/>
      <c r="C462" s="198" t="s">
        <v>14</v>
      </c>
      <c r="D462" s="91">
        <f t="shared" si="22"/>
        <v>0</v>
      </c>
      <c r="E462" s="87"/>
      <c r="F462" s="87"/>
      <c r="G462" s="61"/>
      <c r="H462" s="61"/>
      <c r="I462" s="61"/>
      <c r="CB462" s="58"/>
      <c r="CC462" s="58"/>
      <c r="CD462" s="58"/>
      <c r="CE462" s="58"/>
      <c r="CF462" s="58"/>
      <c r="CG462" s="58"/>
      <c r="CH462" s="58"/>
    </row>
    <row r="463" spans="1:86" ht="15">
      <c r="A463" s="164"/>
      <c r="B463" s="162" t="s">
        <v>50</v>
      </c>
      <c r="C463" s="198" t="s">
        <v>37</v>
      </c>
      <c r="D463" s="91">
        <f t="shared" si="22"/>
        <v>0</v>
      </c>
      <c r="E463" s="87"/>
      <c r="F463" s="87"/>
      <c r="G463" s="61"/>
      <c r="H463" s="61"/>
      <c r="I463" s="61"/>
      <c r="CB463" s="58"/>
      <c r="CC463" s="58"/>
      <c r="CD463" s="58"/>
      <c r="CE463" s="58"/>
      <c r="CF463" s="58"/>
      <c r="CG463" s="58"/>
      <c r="CH463" s="58"/>
    </row>
    <row r="464" spans="1:86" ht="15">
      <c r="A464" s="164"/>
      <c r="B464" s="162"/>
      <c r="C464" s="198" t="s">
        <v>14</v>
      </c>
      <c r="D464" s="91">
        <f t="shared" si="22"/>
        <v>0</v>
      </c>
      <c r="E464" s="87"/>
      <c r="F464" s="87"/>
      <c r="G464" s="61"/>
      <c r="H464" s="61"/>
      <c r="I464" s="61"/>
      <c r="CB464" s="58"/>
      <c r="CC464" s="58"/>
      <c r="CD464" s="58"/>
      <c r="CE464" s="58"/>
      <c r="CF464" s="58"/>
      <c r="CG464" s="58"/>
      <c r="CH464" s="58"/>
    </row>
    <row r="465" spans="1:86" ht="15">
      <c r="A465" s="164">
        <v>9</v>
      </c>
      <c r="B465" s="204" t="s">
        <v>344</v>
      </c>
      <c r="C465" s="199" t="s">
        <v>14</v>
      </c>
      <c r="D465" s="91">
        <f t="shared" si="22"/>
        <v>72.971000000000004</v>
      </c>
      <c r="E465" s="87">
        <f>E467+E469+E471+E473</f>
        <v>72.971000000000004</v>
      </c>
      <c r="F465" s="87">
        <f>F467+F469+F471+F473</f>
        <v>0</v>
      </c>
      <c r="G465" s="61"/>
      <c r="H465" s="61"/>
      <c r="I465" s="61"/>
      <c r="CB465" s="58"/>
      <c r="CC465" s="58"/>
      <c r="CD465" s="58"/>
      <c r="CE465" s="58"/>
      <c r="CF465" s="58"/>
      <c r="CG465" s="58"/>
      <c r="CH465" s="58"/>
    </row>
    <row r="466" spans="1:86" ht="15">
      <c r="A466" s="164"/>
      <c r="B466" s="162" t="s">
        <v>215</v>
      </c>
      <c r="C466" s="198" t="s">
        <v>17</v>
      </c>
      <c r="D466" s="91">
        <f t="shared" si="22"/>
        <v>9.4E-2</v>
      </c>
      <c r="E466" s="87">
        <v>9.4E-2</v>
      </c>
      <c r="F466" s="87"/>
      <c r="G466" s="61"/>
      <c r="H466" s="61"/>
      <c r="I466" s="61"/>
      <c r="CB466" s="58"/>
      <c r="CC466" s="58"/>
      <c r="CD466" s="58"/>
      <c r="CE466" s="58"/>
      <c r="CF466" s="58"/>
      <c r="CG466" s="58"/>
      <c r="CH466" s="58"/>
    </row>
    <row r="467" spans="1:86" ht="15">
      <c r="A467" s="164"/>
      <c r="B467" s="162"/>
      <c r="C467" s="198" t="s">
        <v>14</v>
      </c>
      <c r="D467" s="91">
        <f t="shared" si="22"/>
        <v>72.971000000000004</v>
      </c>
      <c r="E467" s="87">
        <v>72.971000000000004</v>
      </c>
      <c r="F467" s="87"/>
      <c r="G467" s="61"/>
      <c r="H467" s="61"/>
      <c r="I467" s="61"/>
      <c r="CB467" s="58"/>
      <c r="CC467" s="58"/>
      <c r="CD467" s="58"/>
      <c r="CE467" s="58"/>
      <c r="CF467" s="58"/>
      <c r="CG467" s="58"/>
      <c r="CH467" s="58"/>
    </row>
    <row r="468" spans="1:86" ht="15">
      <c r="A468" s="164"/>
      <c r="B468" s="162" t="s">
        <v>45</v>
      </c>
      <c r="C468" s="198" t="s">
        <v>17</v>
      </c>
      <c r="D468" s="91">
        <f t="shared" si="22"/>
        <v>0</v>
      </c>
      <c r="E468" s="87"/>
      <c r="F468" s="87"/>
      <c r="G468" s="61"/>
      <c r="H468" s="61"/>
      <c r="I468" s="61"/>
      <c r="CB468" s="58"/>
      <c r="CC468" s="58"/>
      <c r="CD468" s="58"/>
      <c r="CE468" s="58"/>
      <c r="CF468" s="58"/>
      <c r="CG468" s="58"/>
      <c r="CH468" s="58"/>
    </row>
    <row r="469" spans="1:86" ht="15">
      <c r="A469" s="164"/>
      <c r="B469" s="162"/>
      <c r="C469" s="198" t="s">
        <v>14</v>
      </c>
      <c r="D469" s="91">
        <f t="shared" si="22"/>
        <v>0</v>
      </c>
      <c r="E469" s="87"/>
      <c r="F469" s="87"/>
      <c r="G469" s="61"/>
      <c r="H469" s="61"/>
      <c r="I469" s="61"/>
      <c r="CB469" s="58"/>
      <c r="CC469" s="58"/>
      <c r="CD469" s="58"/>
      <c r="CE469" s="58"/>
      <c r="CF469" s="58"/>
      <c r="CG469" s="58"/>
      <c r="CH469" s="58"/>
    </row>
    <row r="470" spans="1:86" ht="15">
      <c r="A470" s="164"/>
      <c r="B470" s="151" t="s">
        <v>47</v>
      </c>
      <c r="C470" s="198" t="s">
        <v>48</v>
      </c>
      <c r="D470" s="91">
        <f t="shared" si="22"/>
        <v>0</v>
      </c>
      <c r="E470" s="87"/>
      <c r="F470" s="87"/>
      <c r="G470" s="61"/>
      <c r="H470" s="61"/>
      <c r="I470" s="61"/>
      <c r="CB470" s="58"/>
      <c r="CC470" s="58"/>
      <c r="CD470" s="58"/>
      <c r="CE470" s="58"/>
      <c r="CF470" s="58"/>
      <c r="CG470" s="58"/>
      <c r="CH470" s="58"/>
    </row>
    <row r="471" spans="1:86" ht="15">
      <c r="A471" s="164"/>
      <c r="B471" s="151"/>
      <c r="C471" s="198" t="s">
        <v>14</v>
      </c>
      <c r="D471" s="91">
        <f t="shared" si="22"/>
        <v>0</v>
      </c>
      <c r="E471" s="87"/>
      <c r="F471" s="87"/>
      <c r="G471" s="61"/>
      <c r="H471" s="61"/>
      <c r="I471" s="61"/>
      <c r="CB471" s="58"/>
      <c r="CC471" s="58"/>
      <c r="CD471" s="58"/>
      <c r="CE471" s="58"/>
      <c r="CF471" s="58"/>
      <c r="CG471" s="58"/>
      <c r="CH471" s="58"/>
    </row>
    <row r="472" spans="1:86" ht="15">
      <c r="A472" s="164"/>
      <c r="B472" s="162" t="s">
        <v>50</v>
      </c>
      <c r="C472" s="198" t="s">
        <v>37</v>
      </c>
      <c r="D472" s="91">
        <f t="shared" si="22"/>
        <v>0</v>
      </c>
      <c r="E472" s="87"/>
      <c r="F472" s="87"/>
      <c r="G472" s="61"/>
      <c r="H472" s="61"/>
      <c r="I472" s="61"/>
      <c r="CB472" s="58"/>
      <c r="CC472" s="58"/>
      <c r="CD472" s="58"/>
      <c r="CE472" s="58"/>
      <c r="CF472" s="58"/>
      <c r="CG472" s="58"/>
      <c r="CH472" s="58"/>
    </row>
    <row r="473" spans="1:86" ht="15">
      <c r="A473" s="164"/>
      <c r="B473" s="162"/>
      <c r="C473" s="198" t="s">
        <v>14</v>
      </c>
      <c r="D473" s="91">
        <f t="shared" si="22"/>
        <v>0</v>
      </c>
      <c r="E473" s="87"/>
      <c r="F473" s="87"/>
      <c r="G473" s="61"/>
      <c r="H473" s="61"/>
      <c r="I473" s="61"/>
      <c r="CB473" s="58"/>
      <c r="CC473" s="58"/>
      <c r="CD473" s="58"/>
      <c r="CE473" s="58"/>
      <c r="CF473" s="58"/>
      <c r="CG473" s="58"/>
      <c r="CH473" s="58"/>
    </row>
    <row r="474" spans="1:86" ht="15">
      <c r="A474" s="164">
        <v>10</v>
      </c>
      <c r="B474" s="204" t="s">
        <v>195</v>
      </c>
      <c r="C474" s="199" t="s">
        <v>14</v>
      </c>
      <c r="D474" s="91">
        <f t="shared" si="22"/>
        <v>23.67</v>
      </c>
      <c r="E474" s="87">
        <f>E476+E478+E480+E482</f>
        <v>23.67</v>
      </c>
      <c r="F474" s="87">
        <f>F476+F478+F480+F482</f>
        <v>0</v>
      </c>
      <c r="G474" s="61"/>
      <c r="H474" s="61"/>
      <c r="I474" s="61"/>
      <c r="CB474" s="58"/>
      <c r="CC474" s="58"/>
      <c r="CD474" s="58"/>
      <c r="CE474" s="58"/>
      <c r="CF474" s="58"/>
      <c r="CG474" s="58"/>
      <c r="CH474" s="58"/>
    </row>
    <row r="475" spans="1:86" ht="15">
      <c r="A475" s="164"/>
      <c r="B475" s="162" t="s">
        <v>215</v>
      </c>
      <c r="C475" s="198" t="s">
        <v>17</v>
      </c>
      <c r="D475" s="91">
        <f t="shared" si="22"/>
        <v>0.108</v>
      </c>
      <c r="E475" s="87">
        <v>0.108</v>
      </c>
      <c r="F475" s="87"/>
      <c r="G475" s="61"/>
      <c r="H475" s="61"/>
      <c r="I475" s="61"/>
      <c r="CB475" s="58"/>
      <c r="CC475" s="58"/>
      <c r="CD475" s="58"/>
      <c r="CE475" s="58"/>
      <c r="CF475" s="58"/>
      <c r="CG475" s="58"/>
      <c r="CH475" s="58"/>
    </row>
    <row r="476" spans="1:86" ht="15">
      <c r="A476" s="164"/>
      <c r="B476" s="162"/>
      <c r="C476" s="198" t="s">
        <v>14</v>
      </c>
      <c r="D476" s="91">
        <f t="shared" si="22"/>
        <v>23.67</v>
      </c>
      <c r="E476" s="87">
        <v>23.67</v>
      </c>
      <c r="F476" s="87"/>
      <c r="G476" s="61"/>
      <c r="H476" s="61"/>
      <c r="I476" s="61"/>
      <c r="CB476" s="58"/>
      <c r="CC476" s="58"/>
      <c r="CD476" s="58"/>
      <c r="CE476" s="58"/>
      <c r="CF476" s="58"/>
      <c r="CG476" s="58"/>
      <c r="CH476" s="58"/>
    </row>
    <row r="477" spans="1:86" ht="15">
      <c r="A477" s="164"/>
      <c r="B477" s="162" t="s">
        <v>45</v>
      </c>
      <c r="C477" s="198" t="s">
        <v>17</v>
      </c>
      <c r="D477" s="91">
        <f t="shared" ref="D477:D540" si="23">E477+F477</f>
        <v>0</v>
      </c>
      <c r="E477" s="87"/>
      <c r="F477" s="87"/>
      <c r="G477" s="61"/>
      <c r="H477" s="61"/>
      <c r="I477" s="61"/>
      <c r="CB477" s="58"/>
      <c r="CC477" s="58"/>
      <c r="CD477" s="58"/>
      <c r="CE477" s="58"/>
      <c r="CF477" s="58"/>
      <c r="CG477" s="58"/>
      <c r="CH477" s="58"/>
    </row>
    <row r="478" spans="1:86" ht="15">
      <c r="A478" s="164"/>
      <c r="B478" s="162"/>
      <c r="C478" s="198" t="s">
        <v>14</v>
      </c>
      <c r="D478" s="91">
        <f t="shared" si="23"/>
        <v>0</v>
      </c>
      <c r="E478" s="87"/>
      <c r="F478" s="87"/>
      <c r="G478" s="61"/>
      <c r="H478" s="61"/>
      <c r="I478" s="61"/>
      <c r="CB478" s="58"/>
      <c r="CC478" s="58"/>
      <c r="CD478" s="58"/>
      <c r="CE478" s="58"/>
      <c r="CF478" s="58"/>
      <c r="CG478" s="58"/>
      <c r="CH478" s="58"/>
    </row>
    <row r="479" spans="1:86" ht="15">
      <c r="A479" s="164"/>
      <c r="B479" s="151" t="s">
        <v>47</v>
      </c>
      <c r="C479" s="198" t="s">
        <v>48</v>
      </c>
      <c r="D479" s="91">
        <f t="shared" si="23"/>
        <v>0</v>
      </c>
      <c r="E479" s="87"/>
      <c r="F479" s="87"/>
      <c r="G479" s="61"/>
      <c r="H479" s="61"/>
      <c r="I479" s="61"/>
      <c r="CB479" s="58"/>
      <c r="CC479" s="58"/>
      <c r="CD479" s="58"/>
      <c r="CE479" s="58"/>
      <c r="CF479" s="58"/>
      <c r="CG479" s="58"/>
      <c r="CH479" s="58"/>
    </row>
    <row r="480" spans="1:86" ht="15">
      <c r="A480" s="164"/>
      <c r="B480" s="151"/>
      <c r="C480" s="198" t="s">
        <v>14</v>
      </c>
      <c r="D480" s="91">
        <f t="shared" si="23"/>
        <v>0</v>
      </c>
      <c r="E480" s="87"/>
      <c r="F480" s="87"/>
      <c r="G480" s="61"/>
      <c r="H480" s="61"/>
      <c r="I480" s="61"/>
      <c r="CB480" s="58"/>
      <c r="CC480" s="58"/>
      <c r="CD480" s="58"/>
      <c r="CE480" s="58"/>
      <c r="CF480" s="58"/>
      <c r="CG480" s="58"/>
      <c r="CH480" s="58"/>
    </row>
    <row r="481" spans="1:86" ht="15">
      <c r="A481" s="164"/>
      <c r="B481" s="162" t="s">
        <v>50</v>
      </c>
      <c r="C481" s="198" t="s">
        <v>37</v>
      </c>
      <c r="D481" s="91">
        <f t="shared" si="23"/>
        <v>0</v>
      </c>
      <c r="E481" s="87"/>
      <c r="F481" s="87"/>
      <c r="G481" s="61"/>
      <c r="H481" s="61"/>
      <c r="I481" s="61"/>
      <c r="CB481" s="58"/>
      <c r="CC481" s="58"/>
      <c r="CD481" s="58"/>
      <c r="CE481" s="58"/>
      <c r="CF481" s="58"/>
      <c r="CG481" s="58"/>
      <c r="CH481" s="58"/>
    </row>
    <row r="482" spans="1:86" ht="15">
      <c r="A482" s="164"/>
      <c r="B482" s="162"/>
      <c r="C482" s="198" t="s">
        <v>14</v>
      </c>
      <c r="D482" s="91">
        <f t="shared" si="23"/>
        <v>0</v>
      </c>
      <c r="E482" s="87"/>
      <c r="F482" s="87"/>
      <c r="G482" s="61"/>
      <c r="H482" s="61"/>
      <c r="I482" s="61"/>
      <c r="CB482" s="58"/>
      <c r="CC482" s="58"/>
      <c r="CD482" s="58"/>
      <c r="CE482" s="58"/>
      <c r="CF482" s="58"/>
      <c r="CG482" s="58"/>
      <c r="CH482" s="58"/>
    </row>
    <row r="483" spans="1:86" ht="15">
      <c r="A483" s="164">
        <v>11</v>
      </c>
      <c r="B483" s="204" t="s">
        <v>227</v>
      </c>
      <c r="C483" s="199" t="s">
        <v>14</v>
      </c>
      <c r="D483" s="91">
        <f t="shared" si="23"/>
        <v>34.969000000000001</v>
      </c>
      <c r="E483" s="87">
        <f>E485+E487+E489+E491</f>
        <v>34.969000000000001</v>
      </c>
      <c r="F483" s="87">
        <f>F485+F487+F489+F491</f>
        <v>0</v>
      </c>
      <c r="G483" s="61"/>
      <c r="H483" s="61"/>
      <c r="I483" s="61"/>
      <c r="CB483" s="58"/>
      <c r="CC483" s="58"/>
      <c r="CD483" s="58"/>
      <c r="CE483" s="58"/>
      <c r="CF483" s="58"/>
      <c r="CG483" s="58"/>
      <c r="CH483" s="58"/>
    </row>
    <row r="484" spans="1:86" ht="15">
      <c r="A484" s="164"/>
      <c r="B484" s="162" t="s">
        <v>215</v>
      </c>
      <c r="C484" s="198" t="s">
        <v>17</v>
      </c>
      <c r="D484" s="91">
        <f t="shared" si="23"/>
        <v>0.16200000000000001</v>
      </c>
      <c r="E484" s="87">
        <v>0.16200000000000001</v>
      </c>
      <c r="F484" s="87"/>
      <c r="G484" s="61"/>
      <c r="H484" s="61"/>
      <c r="I484" s="61"/>
      <c r="CB484" s="58"/>
      <c r="CC484" s="58"/>
      <c r="CD484" s="58"/>
      <c r="CE484" s="58"/>
      <c r="CF484" s="58"/>
      <c r="CG484" s="58"/>
      <c r="CH484" s="58"/>
    </row>
    <row r="485" spans="1:86" ht="15">
      <c r="A485" s="164"/>
      <c r="B485" s="162"/>
      <c r="C485" s="198" t="s">
        <v>14</v>
      </c>
      <c r="D485" s="91">
        <f t="shared" si="23"/>
        <v>34.969000000000001</v>
      </c>
      <c r="E485" s="87">
        <v>34.969000000000001</v>
      </c>
      <c r="F485" s="87"/>
      <c r="G485" s="61"/>
      <c r="H485" s="61"/>
      <c r="I485" s="61"/>
      <c r="CB485" s="58"/>
      <c r="CC485" s="58"/>
      <c r="CD485" s="58"/>
      <c r="CE485" s="58"/>
      <c r="CF485" s="58"/>
      <c r="CG485" s="58"/>
      <c r="CH485" s="58"/>
    </row>
    <row r="486" spans="1:86" ht="15">
      <c r="A486" s="164"/>
      <c r="B486" s="162" t="s">
        <v>45</v>
      </c>
      <c r="C486" s="198" t="s">
        <v>17</v>
      </c>
      <c r="D486" s="91">
        <f t="shared" si="23"/>
        <v>0</v>
      </c>
      <c r="E486" s="87"/>
      <c r="F486" s="87"/>
      <c r="G486" s="61"/>
      <c r="H486" s="61"/>
      <c r="I486" s="61"/>
      <c r="CB486" s="58"/>
      <c r="CC486" s="58"/>
      <c r="CD486" s="58"/>
      <c r="CE486" s="58"/>
      <c r="CF486" s="58"/>
      <c r="CG486" s="58"/>
      <c r="CH486" s="58"/>
    </row>
    <row r="487" spans="1:86" ht="15">
      <c r="A487" s="164"/>
      <c r="B487" s="162"/>
      <c r="C487" s="198" t="s">
        <v>14</v>
      </c>
      <c r="D487" s="91">
        <f t="shared" si="23"/>
        <v>0</v>
      </c>
      <c r="E487" s="87"/>
      <c r="F487" s="87"/>
      <c r="G487" s="61"/>
      <c r="H487" s="61"/>
      <c r="I487" s="61"/>
      <c r="CB487" s="58"/>
      <c r="CC487" s="58"/>
      <c r="CD487" s="58"/>
      <c r="CE487" s="58"/>
      <c r="CF487" s="58"/>
      <c r="CG487" s="58"/>
      <c r="CH487" s="58"/>
    </row>
    <row r="488" spans="1:86" ht="15">
      <c r="A488" s="164"/>
      <c r="B488" s="151" t="s">
        <v>47</v>
      </c>
      <c r="C488" s="198" t="s">
        <v>48</v>
      </c>
      <c r="D488" s="91">
        <f t="shared" si="23"/>
        <v>0</v>
      </c>
      <c r="E488" s="87"/>
      <c r="F488" s="87"/>
      <c r="G488" s="61"/>
      <c r="H488" s="61"/>
      <c r="I488" s="61"/>
      <c r="CB488" s="58"/>
      <c r="CC488" s="58"/>
      <c r="CD488" s="58"/>
      <c r="CE488" s="58"/>
      <c r="CF488" s="58"/>
      <c r="CG488" s="58"/>
      <c r="CH488" s="58"/>
    </row>
    <row r="489" spans="1:86" ht="15">
      <c r="A489" s="164"/>
      <c r="B489" s="151"/>
      <c r="C489" s="198" t="s">
        <v>14</v>
      </c>
      <c r="D489" s="91">
        <f t="shared" si="23"/>
        <v>0</v>
      </c>
      <c r="E489" s="87"/>
      <c r="F489" s="87"/>
      <c r="G489" s="61"/>
      <c r="H489" s="61"/>
      <c r="I489" s="61"/>
      <c r="CB489" s="58"/>
      <c r="CC489" s="58"/>
      <c r="CD489" s="58"/>
      <c r="CE489" s="58"/>
      <c r="CF489" s="58"/>
      <c r="CG489" s="58"/>
      <c r="CH489" s="58"/>
    </row>
    <row r="490" spans="1:86" ht="15">
      <c r="A490" s="164"/>
      <c r="B490" s="162" t="s">
        <v>50</v>
      </c>
      <c r="C490" s="198" t="s">
        <v>37</v>
      </c>
      <c r="D490" s="91">
        <f t="shared" si="23"/>
        <v>0</v>
      </c>
      <c r="E490" s="87"/>
      <c r="F490" s="87"/>
      <c r="G490" s="61"/>
      <c r="H490" s="61"/>
      <c r="I490" s="61"/>
      <c r="CB490" s="58"/>
      <c r="CC490" s="58"/>
      <c r="CD490" s="58"/>
      <c r="CE490" s="58"/>
      <c r="CF490" s="58"/>
      <c r="CG490" s="58"/>
      <c r="CH490" s="58"/>
    </row>
    <row r="491" spans="1:86" ht="15">
      <c r="A491" s="164"/>
      <c r="B491" s="162"/>
      <c r="C491" s="198" t="s">
        <v>14</v>
      </c>
      <c r="D491" s="91">
        <f t="shared" si="23"/>
        <v>0</v>
      </c>
      <c r="E491" s="87"/>
      <c r="F491" s="87"/>
      <c r="G491" s="61"/>
      <c r="H491" s="61"/>
      <c r="I491" s="61"/>
      <c r="CB491" s="58"/>
      <c r="CC491" s="58"/>
      <c r="CD491" s="58"/>
      <c r="CE491" s="58"/>
      <c r="CF491" s="58"/>
      <c r="CG491" s="58"/>
      <c r="CH491" s="58"/>
    </row>
    <row r="492" spans="1:86" ht="15">
      <c r="A492" s="164">
        <v>12</v>
      </c>
      <c r="B492" s="204" t="s">
        <v>228</v>
      </c>
      <c r="C492" s="199" t="s">
        <v>14</v>
      </c>
      <c r="D492" s="91">
        <f t="shared" si="23"/>
        <v>118.58199999999999</v>
      </c>
      <c r="E492" s="87">
        <f>E494+E496+E498+E500</f>
        <v>118.58199999999999</v>
      </c>
      <c r="F492" s="87">
        <f>F494+F496+F498+F500</f>
        <v>0</v>
      </c>
      <c r="G492" s="61"/>
      <c r="H492" s="61"/>
      <c r="I492" s="61"/>
      <c r="CB492" s="58"/>
      <c r="CC492" s="58"/>
      <c r="CD492" s="58"/>
      <c r="CE492" s="58"/>
      <c r="CF492" s="58"/>
      <c r="CG492" s="58"/>
      <c r="CH492" s="58"/>
    </row>
    <row r="493" spans="1:86" ht="15">
      <c r="A493" s="164"/>
      <c r="B493" s="162" t="s">
        <v>215</v>
      </c>
      <c r="C493" s="198" t="s">
        <v>17</v>
      </c>
      <c r="D493" s="91">
        <f t="shared" si="23"/>
        <v>6.2E-2</v>
      </c>
      <c r="E493" s="87">
        <v>6.2E-2</v>
      </c>
      <c r="F493" s="87"/>
      <c r="G493" s="61"/>
      <c r="H493" s="61"/>
      <c r="I493" s="61"/>
      <c r="CB493" s="58"/>
      <c r="CC493" s="58"/>
      <c r="CD493" s="58"/>
      <c r="CE493" s="58"/>
      <c r="CF493" s="58"/>
      <c r="CG493" s="58"/>
      <c r="CH493" s="58"/>
    </row>
    <row r="494" spans="1:86" ht="15">
      <c r="A494" s="164"/>
      <c r="B494" s="162"/>
      <c r="C494" s="198" t="s">
        <v>14</v>
      </c>
      <c r="D494" s="91">
        <f t="shared" si="23"/>
        <v>118.58199999999999</v>
      </c>
      <c r="E494" s="87">
        <v>118.58199999999999</v>
      </c>
      <c r="F494" s="87"/>
      <c r="G494" s="61"/>
      <c r="H494" s="61"/>
      <c r="I494" s="61"/>
      <c r="CB494" s="58"/>
      <c r="CC494" s="58"/>
      <c r="CD494" s="58"/>
      <c r="CE494" s="58"/>
      <c r="CF494" s="58"/>
      <c r="CG494" s="58"/>
      <c r="CH494" s="58"/>
    </row>
    <row r="495" spans="1:86" ht="15">
      <c r="A495" s="164"/>
      <c r="B495" s="162" t="s">
        <v>45</v>
      </c>
      <c r="C495" s="198" t="s">
        <v>17</v>
      </c>
      <c r="D495" s="91">
        <f t="shared" si="23"/>
        <v>0</v>
      </c>
      <c r="E495" s="87"/>
      <c r="F495" s="87"/>
      <c r="G495" s="61"/>
      <c r="H495" s="61"/>
      <c r="I495" s="61"/>
      <c r="CB495" s="58"/>
      <c r="CC495" s="58"/>
      <c r="CD495" s="58"/>
      <c r="CE495" s="58"/>
      <c r="CF495" s="58"/>
      <c r="CG495" s="58"/>
      <c r="CH495" s="58"/>
    </row>
    <row r="496" spans="1:86" ht="15">
      <c r="A496" s="164"/>
      <c r="B496" s="162"/>
      <c r="C496" s="198" t="s">
        <v>14</v>
      </c>
      <c r="D496" s="91">
        <f t="shared" si="23"/>
        <v>0</v>
      </c>
      <c r="E496" s="87"/>
      <c r="F496" s="87"/>
      <c r="G496" s="61"/>
      <c r="H496" s="61"/>
      <c r="I496" s="61"/>
      <c r="CB496" s="58"/>
      <c r="CC496" s="58"/>
      <c r="CD496" s="58"/>
      <c r="CE496" s="58"/>
      <c r="CF496" s="58"/>
      <c r="CG496" s="58"/>
      <c r="CH496" s="58"/>
    </row>
    <row r="497" spans="1:86" ht="15">
      <c r="A497" s="164"/>
      <c r="B497" s="151" t="s">
        <v>47</v>
      </c>
      <c r="C497" s="198" t="s">
        <v>48</v>
      </c>
      <c r="D497" s="91">
        <f t="shared" si="23"/>
        <v>0</v>
      </c>
      <c r="E497" s="87"/>
      <c r="F497" s="87"/>
      <c r="G497" s="61"/>
      <c r="H497" s="61"/>
      <c r="I497" s="61"/>
      <c r="CB497" s="58"/>
      <c r="CC497" s="58"/>
      <c r="CD497" s="58"/>
      <c r="CE497" s="58"/>
      <c r="CF497" s="58"/>
      <c r="CG497" s="58"/>
      <c r="CH497" s="58"/>
    </row>
    <row r="498" spans="1:86" ht="15">
      <c r="A498" s="164"/>
      <c r="B498" s="151"/>
      <c r="C498" s="198" t="s">
        <v>14</v>
      </c>
      <c r="D498" s="91">
        <f t="shared" si="23"/>
        <v>0</v>
      </c>
      <c r="E498" s="87"/>
      <c r="F498" s="87"/>
      <c r="G498" s="61"/>
      <c r="H498" s="61"/>
      <c r="I498" s="61"/>
      <c r="CB498" s="58"/>
      <c r="CC498" s="58"/>
      <c r="CD498" s="58"/>
      <c r="CE498" s="58"/>
      <c r="CF498" s="58"/>
      <c r="CG498" s="58"/>
      <c r="CH498" s="58"/>
    </row>
    <row r="499" spans="1:86" ht="15">
      <c r="A499" s="164"/>
      <c r="B499" s="162" t="s">
        <v>50</v>
      </c>
      <c r="C499" s="198" t="s">
        <v>37</v>
      </c>
      <c r="D499" s="91">
        <f t="shared" si="23"/>
        <v>0</v>
      </c>
      <c r="E499" s="87"/>
      <c r="F499" s="87"/>
      <c r="G499" s="61"/>
      <c r="H499" s="61"/>
      <c r="I499" s="61"/>
      <c r="CB499" s="58"/>
      <c r="CC499" s="58"/>
      <c r="CD499" s="58"/>
      <c r="CE499" s="58"/>
      <c r="CF499" s="58"/>
      <c r="CG499" s="58"/>
      <c r="CH499" s="58"/>
    </row>
    <row r="500" spans="1:86" ht="15">
      <c r="A500" s="164"/>
      <c r="B500" s="162"/>
      <c r="C500" s="198" t="s">
        <v>14</v>
      </c>
      <c r="D500" s="91">
        <f t="shared" si="23"/>
        <v>0</v>
      </c>
      <c r="E500" s="87"/>
      <c r="F500" s="87"/>
      <c r="G500" s="61"/>
      <c r="H500" s="61"/>
      <c r="I500" s="61"/>
      <c r="CB500" s="58"/>
      <c r="CC500" s="58"/>
      <c r="CD500" s="58"/>
      <c r="CE500" s="58"/>
      <c r="CF500" s="58"/>
      <c r="CG500" s="58"/>
      <c r="CH500" s="58"/>
    </row>
    <row r="501" spans="1:86" ht="15">
      <c r="A501" s="164">
        <v>13</v>
      </c>
      <c r="B501" s="204" t="s">
        <v>229</v>
      </c>
      <c r="C501" s="199" t="s">
        <v>14</v>
      </c>
      <c r="D501" s="91">
        <f t="shared" si="23"/>
        <v>31.347000000000001</v>
      </c>
      <c r="E501" s="87">
        <f>E503+E505+E507+E509</f>
        <v>31.347000000000001</v>
      </c>
      <c r="F501" s="87">
        <f>F503+F505+F507+F509</f>
        <v>0</v>
      </c>
      <c r="G501" s="61"/>
      <c r="H501" s="61"/>
      <c r="I501" s="61"/>
      <c r="CB501" s="58"/>
      <c r="CC501" s="58"/>
      <c r="CD501" s="58"/>
      <c r="CE501" s="58"/>
      <c r="CF501" s="58"/>
      <c r="CG501" s="58"/>
      <c r="CH501" s="58"/>
    </row>
    <row r="502" spans="1:86" ht="15">
      <c r="A502" s="164"/>
      <c r="B502" s="162" t="s">
        <v>215</v>
      </c>
      <c r="C502" s="198" t="s">
        <v>17</v>
      </c>
      <c r="D502" s="91">
        <f t="shared" si="23"/>
        <v>0.14399999999999999</v>
      </c>
      <c r="E502" s="87">
        <v>0.14399999999999999</v>
      </c>
      <c r="F502" s="87"/>
      <c r="G502" s="61"/>
      <c r="H502" s="61"/>
      <c r="I502" s="61"/>
      <c r="CB502" s="58"/>
      <c r="CC502" s="58"/>
      <c r="CD502" s="58"/>
      <c r="CE502" s="58"/>
      <c r="CF502" s="58"/>
      <c r="CG502" s="58"/>
      <c r="CH502" s="58"/>
    </row>
    <row r="503" spans="1:86" ht="15">
      <c r="A503" s="164"/>
      <c r="B503" s="162"/>
      <c r="C503" s="198" t="s">
        <v>14</v>
      </c>
      <c r="D503" s="91">
        <f t="shared" si="23"/>
        <v>31.347000000000001</v>
      </c>
      <c r="E503" s="87">
        <v>31.347000000000001</v>
      </c>
      <c r="F503" s="87"/>
      <c r="G503" s="61"/>
      <c r="H503" s="61"/>
      <c r="I503" s="61"/>
      <c r="CB503" s="58"/>
      <c r="CC503" s="58"/>
      <c r="CD503" s="58"/>
      <c r="CE503" s="58"/>
      <c r="CF503" s="58"/>
      <c r="CG503" s="58"/>
      <c r="CH503" s="58"/>
    </row>
    <row r="504" spans="1:86" ht="15">
      <c r="A504" s="164"/>
      <c r="B504" s="162" t="s">
        <v>45</v>
      </c>
      <c r="C504" s="198" t="s">
        <v>17</v>
      </c>
      <c r="D504" s="91">
        <f t="shared" si="23"/>
        <v>0</v>
      </c>
      <c r="E504" s="87"/>
      <c r="F504" s="87"/>
      <c r="G504" s="61"/>
      <c r="H504" s="61"/>
      <c r="I504" s="61"/>
      <c r="CB504" s="58"/>
      <c r="CC504" s="58"/>
      <c r="CD504" s="58"/>
      <c r="CE504" s="58"/>
      <c r="CF504" s="58"/>
      <c r="CG504" s="58"/>
      <c r="CH504" s="58"/>
    </row>
    <row r="505" spans="1:86" ht="15">
      <c r="A505" s="164"/>
      <c r="B505" s="162"/>
      <c r="C505" s="198" t="s">
        <v>14</v>
      </c>
      <c r="D505" s="91">
        <f t="shared" si="23"/>
        <v>0</v>
      </c>
      <c r="E505" s="87"/>
      <c r="F505" s="87"/>
      <c r="G505" s="61"/>
      <c r="H505" s="61"/>
      <c r="I505" s="61"/>
      <c r="CB505" s="58"/>
      <c r="CC505" s="58"/>
      <c r="CD505" s="58"/>
      <c r="CE505" s="58"/>
      <c r="CF505" s="58"/>
      <c r="CG505" s="58"/>
      <c r="CH505" s="58"/>
    </row>
    <row r="506" spans="1:86" ht="15">
      <c r="A506" s="164"/>
      <c r="B506" s="151" t="s">
        <v>47</v>
      </c>
      <c r="C506" s="198" t="s">
        <v>48</v>
      </c>
      <c r="D506" s="91">
        <f t="shared" si="23"/>
        <v>0</v>
      </c>
      <c r="E506" s="87"/>
      <c r="F506" s="87"/>
      <c r="G506" s="61"/>
      <c r="H506" s="61"/>
      <c r="I506" s="61"/>
      <c r="CB506" s="58"/>
      <c r="CC506" s="58"/>
      <c r="CD506" s="58"/>
      <c r="CE506" s="58"/>
      <c r="CF506" s="58"/>
      <c r="CG506" s="58"/>
      <c r="CH506" s="58"/>
    </row>
    <row r="507" spans="1:86" ht="15">
      <c r="A507" s="164"/>
      <c r="B507" s="151"/>
      <c r="C507" s="198" t="s">
        <v>14</v>
      </c>
      <c r="D507" s="91">
        <f t="shared" si="23"/>
        <v>0</v>
      </c>
      <c r="E507" s="87"/>
      <c r="F507" s="87"/>
      <c r="G507" s="61"/>
      <c r="H507" s="61"/>
      <c r="I507" s="61"/>
      <c r="CB507" s="58"/>
      <c r="CC507" s="58"/>
      <c r="CD507" s="58"/>
      <c r="CE507" s="58"/>
      <c r="CF507" s="58"/>
      <c r="CG507" s="58"/>
      <c r="CH507" s="58"/>
    </row>
    <row r="508" spans="1:86" ht="15">
      <c r="A508" s="164"/>
      <c r="B508" s="162" t="s">
        <v>50</v>
      </c>
      <c r="C508" s="198" t="s">
        <v>37</v>
      </c>
      <c r="D508" s="91">
        <f t="shared" si="23"/>
        <v>0</v>
      </c>
      <c r="E508" s="87"/>
      <c r="F508" s="87"/>
      <c r="G508" s="61"/>
      <c r="H508" s="61"/>
      <c r="I508" s="61"/>
      <c r="CB508" s="58"/>
      <c r="CC508" s="58"/>
      <c r="CD508" s="58"/>
      <c r="CE508" s="58"/>
      <c r="CF508" s="58"/>
      <c r="CG508" s="58"/>
      <c r="CH508" s="58"/>
    </row>
    <row r="509" spans="1:86" ht="15">
      <c r="A509" s="164"/>
      <c r="B509" s="162"/>
      <c r="C509" s="198" t="s">
        <v>14</v>
      </c>
      <c r="D509" s="91">
        <f t="shared" si="23"/>
        <v>0</v>
      </c>
      <c r="E509" s="87"/>
      <c r="F509" s="87"/>
      <c r="G509" s="61"/>
      <c r="H509" s="61"/>
      <c r="I509" s="61"/>
      <c r="CB509" s="58"/>
      <c r="CC509" s="58"/>
      <c r="CD509" s="58"/>
      <c r="CE509" s="58"/>
      <c r="CF509" s="58"/>
      <c r="CG509" s="58"/>
      <c r="CH509" s="58"/>
    </row>
    <row r="510" spans="1:86" ht="15">
      <c r="A510" s="164">
        <v>14</v>
      </c>
      <c r="B510" s="204" t="s">
        <v>230</v>
      </c>
      <c r="C510" s="199" t="s">
        <v>14</v>
      </c>
      <c r="D510" s="91">
        <f t="shared" si="23"/>
        <v>72.039000000000001</v>
      </c>
      <c r="E510" s="87">
        <f>E512+E514+E516+E518</f>
        <v>72.039000000000001</v>
      </c>
      <c r="F510" s="87">
        <f>F512+F514+F516+F518</f>
        <v>0</v>
      </c>
      <c r="G510" s="61"/>
      <c r="H510" s="61"/>
      <c r="I510" s="61"/>
      <c r="CB510" s="58"/>
      <c r="CC510" s="58"/>
      <c r="CD510" s="58"/>
      <c r="CE510" s="58"/>
      <c r="CF510" s="58"/>
      <c r="CG510" s="58"/>
      <c r="CH510" s="58"/>
    </row>
    <row r="511" spans="1:86" ht="15">
      <c r="A511" s="164"/>
      <c r="B511" s="162" t="s">
        <v>215</v>
      </c>
      <c r="C511" s="198" t="s">
        <v>17</v>
      </c>
      <c r="D511" s="91">
        <f t="shared" si="23"/>
        <v>0.17399999999999999</v>
      </c>
      <c r="E511" s="87">
        <v>0.17399999999999999</v>
      </c>
      <c r="F511" s="87"/>
      <c r="G511" s="61"/>
      <c r="H511" s="61"/>
      <c r="I511" s="61"/>
      <c r="CB511" s="58"/>
      <c r="CC511" s="58"/>
      <c r="CD511" s="58"/>
      <c r="CE511" s="58"/>
      <c r="CF511" s="58"/>
      <c r="CG511" s="58"/>
      <c r="CH511" s="58"/>
    </row>
    <row r="512" spans="1:86" ht="15">
      <c r="A512" s="164"/>
      <c r="B512" s="162"/>
      <c r="C512" s="198" t="s">
        <v>14</v>
      </c>
      <c r="D512" s="91">
        <f t="shared" si="23"/>
        <v>72.039000000000001</v>
      </c>
      <c r="E512" s="87">
        <v>72.039000000000001</v>
      </c>
      <c r="F512" s="87"/>
      <c r="G512" s="61"/>
      <c r="H512" s="61"/>
      <c r="I512" s="61"/>
      <c r="CB512" s="58"/>
      <c r="CC512" s="58"/>
      <c r="CD512" s="58"/>
      <c r="CE512" s="58"/>
      <c r="CF512" s="58"/>
      <c r="CG512" s="58"/>
      <c r="CH512" s="58"/>
    </row>
    <row r="513" spans="1:86" ht="15">
      <c r="A513" s="164"/>
      <c r="B513" s="162" t="s">
        <v>45</v>
      </c>
      <c r="C513" s="198" t="s">
        <v>17</v>
      </c>
      <c r="D513" s="91">
        <f t="shared" si="23"/>
        <v>0</v>
      </c>
      <c r="E513" s="87"/>
      <c r="F513" s="87"/>
      <c r="G513" s="61"/>
      <c r="H513" s="61"/>
      <c r="I513" s="61"/>
      <c r="CB513" s="58"/>
      <c r="CC513" s="58"/>
      <c r="CD513" s="58"/>
      <c r="CE513" s="58"/>
      <c r="CF513" s="58"/>
      <c r="CG513" s="58"/>
      <c r="CH513" s="58"/>
    </row>
    <row r="514" spans="1:86" ht="15">
      <c r="A514" s="164"/>
      <c r="B514" s="162"/>
      <c r="C514" s="198" t="s">
        <v>14</v>
      </c>
      <c r="D514" s="91">
        <f t="shared" si="23"/>
        <v>0</v>
      </c>
      <c r="E514" s="87"/>
      <c r="F514" s="87"/>
      <c r="G514" s="61"/>
      <c r="H514" s="61"/>
      <c r="I514" s="61"/>
      <c r="CB514" s="58"/>
      <c r="CC514" s="58"/>
      <c r="CD514" s="58"/>
      <c r="CE514" s="58"/>
      <c r="CF514" s="58"/>
      <c r="CG514" s="58"/>
      <c r="CH514" s="58"/>
    </row>
    <row r="515" spans="1:86" ht="15">
      <c r="A515" s="164"/>
      <c r="B515" s="151" t="s">
        <v>47</v>
      </c>
      <c r="C515" s="198" t="s">
        <v>48</v>
      </c>
      <c r="D515" s="91">
        <f t="shared" si="23"/>
        <v>0</v>
      </c>
      <c r="E515" s="87"/>
      <c r="F515" s="87"/>
      <c r="G515" s="61"/>
      <c r="H515" s="61"/>
      <c r="I515" s="61"/>
      <c r="CB515" s="58"/>
      <c r="CC515" s="58"/>
      <c r="CD515" s="58"/>
      <c r="CE515" s="58"/>
      <c r="CF515" s="58"/>
      <c r="CG515" s="58"/>
      <c r="CH515" s="58"/>
    </row>
    <row r="516" spans="1:86" ht="15">
      <c r="A516" s="164"/>
      <c r="B516" s="151"/>
      <c r="C516" s="198" t="s">
        <v>14</v>
      </c>
      <c r="D516" s="91">
        <f t="shared" si="23"/>
        <v>0</v>
      </c>
      <c r="E516" s="87"/>
      <c r="F516" s="87"/>
      <c r="G516" s="61"/>
      <c r="H516" s="61"/>
      <c r="I516" s="61"/>
      <c r="CB516" s="58"/>
      <c r="CC516" s="58"/>
      <c r="CD516" s="58"/>
      <c r="CE516" s="58"/>
      <c r="CF516" s="58"/>
      <c r="CG516" s="58"/>
      <c r="CH516" s="58"/>
    </row>
    <row r="517" spans="1:86" ht="15">
      <c r="A517" s="164"/>
      <c r="B517" s="162" t="s">
        <v>50</v>
      </c>
      <c r="C517" s="198" t="s">
        <v>37</v>
      </c>
      <c r="D517" s="91">
        <f t="shared" si="23"/>
        <v>0</v>
      </c>
      <c r="E517" s="87"/>
      <c r="F517" s="87"/>
      <c r="G517" s="61"/>
      <c r="H517" s="61"/>
      <c r="I517" s="61"/>
      <c r="CB517" s="58"/>
      <c r="CC517" s="58"/>
      <c r="CD517" s="58"/>
      <c r="CE517" s="58"/>
      <c r="CF517" s="58"/>
      <c r="CG517" s="58"/>
      <c r="CH517" s="58"/>
    </row>
    <row r="518" spans="1:86" ht="15">
      <c r="A518" s="164"/>
      <c r="B518" s="162"/>
      <c r="C518" s="198" t="s">
        <v>14</v>
      </c>
      <c r="D518" s="91">
        <f t="shared" si="23"/>
        <v>0</v>
      </c>
      <c r="E518" s="87"/>
      <c r="F518" s="87"/>
      <c r="G518" s="61"/>
      <c r="H518" s="61"/>
      <c r="I518" s="61"/>
      <c r="CB518" s="58"/>
      <c r="CC518" s="58"/>
      <c r="CD518" s="58"/>
      <c r="CE518" s="58"/>
      <c r="CF518" s="58"/>
      <c r="CG518" s="58"/>
      <c r="CH518" s="58"/>
    </row>
    <row r="519" spans="1:86" ht="15">
      <c r="A519" s="164">
        <v>15</v>
      </c>
      <c r="B519" s="204" t="s">
        <v>223</v>
      </c>
      <c r="C519" s="199" t="s">
        <v>14</v>
      </c>
      <c r="D519" s="91">
        <f t="shared" si="23"/>
        <v>104.727</v>
      </c>
      <c r="E519" s="87">
        <f>E521+E523+E525+E527</f>
        <v>104.727</v>
      </c>
      <c r="F519" s="87">
        <f>F521+F523+F525+F527</f>
        <v>0</v>
      </c>
      <c r="G519" s="61"/>
      <c r="H519" s="61"/>
      <c r="I519" s="61"/>
      <c r="CB519" s="58"/>
      <c r="CC519" s="58"/>
      <c r="CD519" s="58"/>
      <c r="CE519" s="58"/>
      <c r="CF519" s="58"/>
      <c r="CG519" s="58"/>
      <c r="CH519" s="58"/>
    </row>
    <row r="520" spans="1:86" ht="15">
      <c r="A520" s="164"/>
      <c r="B520" s="162" t="s">
        <v>215</v>
      </c>
      <c r="C520" s="198" t="s">
        <v>17</v>
      </c>
      <c r="D520" s="91">
        <f t="shared" si="23"/>
        <v>0.05</v>
      </c>
      <c r="E520" s="87">
        <v>0.05</v>
      </c>
      <c r="F520" s="87"/>
      <c r="G520" s="61"/>
      <c r="H520" s="61"/>
      <c r="I520" s="61"/>
      <c r="CB520" s="58"/>
      <c r="CC520" s="58"/>
      <c r="CD520" s="58"/>
      <c r="CE520" s="58"/>
      <c r="CF520" s="58"/>
      <c r="CG520" s="58"/>
      <c r="CH520" s="58"/>
    </row>
    <row r="521" spans="1:86" ht="15">
      <c r="A521" s="164"/>
      <c r="B521" s="162"/>
      <c r="C521" s="198" t="s">
        <v>14</v>
      </c>
      <c r="D521" s="91">
        <f t="shared" si="23"/>
        <v>104.727</v>
      </c>
      <c r="E521" s="87">
        <v>104.727</v>
      </c>
      <c r="F521" s="87"/>
      <c r="G521" s="61"/>
      <c r="H521" s="61"/>
      <c r="I521" s="61"/>
      <c r="CB521" s="58"/>
      <c r="CC521" s="58"/>
      <c r="CD521" s="58"/>
      <c r="CE521" s="58"/>
      <c r="CF521" s="58"/>
      <c r="CG521" s="58"/>
      <c r="CH521" s="58"/>
    </row>
    <row r="522" spans="1:86" ht="15">
      <c r="A522" s="164"/>
      <c r="B522" s="162" t="s">
        <v>45</v>
      </c>
      <c r="C522" s="198" t="s">
        <v>17</v>
      </c>
      <c r="D522" s="91">
        <f t="shared" si="23"/>
        <v>0</v>
      </c>
      <c r="E522" s="87"/>
      <c r="F522" s="87"/>
      <c r="G522" s="61"/>
      <c r="H522" s="61"/>
      <c r="I522" s="61"/>
      <c r="CB522" s="58"/>
      <c r="CC522" s="58"/>
      <c r="CD522" s="58"/>
      <c r="CE522" s="58"/>
      <c r="CF522" s="58"/>
      <c r="CG522" s="58"/>
      <c r="CH522" s="58"/>
    </row>
    <row r="523" spans="1:86" ht="15">
      <c r="A523" s="164"/>
      <c r="B523" s="162"/>
      <c r="C523" s="198" t="s">
        <v>14</v>
      </c>
      <c r="D523" s="91">
        <f t="shared" si="23"/>
        <v>0</v>
      </c>
      <c r="E523" s="87"/>
      <c r="F523" s="87"/>
      <c r="G523" s="61"/>
      <c r="H523" s="61"/>
      <c r="I523" s="61"/>
      <c r="CB523" s="58"/>
      <c r="CC523" s="58"/>
      <c r="CD523" s="58"/>
      <c r="CE523" s="58"/>
      <c r="CF523" s="58"/>
      <c r="CG523" s="58"/>
      <c r="CH523" s="58"/>
    </row>
    <row r="524" spans="1:86" ht="15">
      <c r="A524" s="164"/>
      <c r="B524" s="151" t="s">
        <v>47</v>
      </c>
      <c r="C524" s="198" t="s">
        <v>48</v>
      </c>
      <c r="D524" s="91">
        <f t="shared" si="23"/>
        <v>0</v>
      </c>
      <c r="E524" s="87"/>
      <c r="F524" s="87"/>
      <c r="G524" s="61"/>
      <c r="H524" s="61"/>
      <c r="I524" s="61"/>
      <c r="CB524" s="58"/>
      <c r="CC524" s="58"/>
      <c r="CD524" s="58"/>
      <c r="CE524" s="58"/>
      <c r="CF524" s="58"/>
      <c r="CG524" s="58"/>
      <c r="CH524" s="58"/>
    </row>
    <row r="525" spans="1:86" ht="15">
      <c r="A525" s="164"/>
      <c r="B525" s="151"/>
      <c r="C525" s="198" t="s">
        <v>14</v>
      </c>
      <c r="D525" s="91">
        <f t="shared" si="23"/>
        <v>0</v>
      </c>
      <c r="E525" s="87"/>
      <c r="F525" s="87"/>
      <c r="G525" s="61"/>
      <c r="H525" s="61"/>
      <c r="I525" s="61"/>
      <c r="CB525" s="58"/>
      <c r="CC525" s="58"/>
      <c r="CD525" s="58"/>
      <c r="CE525" s="58"/>
      <c r="CF525" s="58"/>
      <c r="CG525" s="58"/>
      <c r="CH525" s="58"/>
    </row>
    <row r="526" spans="1:86" ht="15">
      <c r="A526" s="164"/>
      <c r="B526" s="162" t="s">
        <v>50</v>
      </c>
      <c r="C526" s="198" t="s">
        <v>37</v>
      </c>
      <c r="D526" s="91">
        <f t="shared" si="23"/>
        <v>0</v>
      </c>
      <c r="E526" s="87"/>
      <c r="F526" s="87"/>
      <c r="G526" s="61"/>
      <c r="H526" s="61"/>
      <c r="I526" s="61"/>
      <c r="CB526" s="58"/>
      <c r="CC526" s="58"/>
      <c r="CD526" s="58"/>
      <c r="CE526" s="58"/>
      <c r="CF526" s="58"/>
      <c r="CG526" s="58"/>
      <c r="CH526" s="58"/>
    </row>
    <row r="527" spans="1:86" ht="15">
      <c r="A527" s="164"/>
      <c r="B527" s="162"/>
      <c r="C527" s="198" t="s">
        <v>14</v>
      </c>
      <c r="D527" s="91">
        <f t="shared" si="23"/>
        <v>0</v>
      </c>
      <c r="E527" s="87"/>
      <c r="F527" s="87"/>
      <c r="G527" s="61"/>
      <c r="H527" s="61"/>
      <c r="I527" s="61"/>
      <c r="CB527" s="58"/>
      <c r="CC527" s="58"/>
      <c r="CD527" s="58"/>
      <c r="CE527" s="58"/>
      <c r="CF527" s="58"/>
      <c r="CG527" s="58"/>
      <c r="CH527" s="58"/>
    </row>
    <row r="528" spans="1:86" ht="15">
      <c r="A528" s="164">
        <v>16</v>
      </c>
      <c r="B528" s="204" t="s">
        <v>231</v>
      </c>
      <c r="C528" s="199" t="s">
        <v>14</v>
      </c>
      <c r="D528" s="91">
        <f t="shared" si="23"/>
        <v>17.91</v>
      </c>
      <c r="E528" s="87">
        <f>E530+E532+E534+E536</f>
        <v>8.1790000000000003</v>
      </c>
      <c r="F528" s="87">
        <f>F530+F532+F534+F536</f>
        <v>9.7309999999999999</v>
      </c>
      <c r="G528" s="61"/>
      <c r="H528" s="61"/>
      <c r="I528" s="61"/>
      <c r="CB528" s="58"/>
      <c r="CC528" s="58"/>
      <c r="CD528" s="58"/>
      <c r="CE528" s="58"/>
      <c r="CF528" s="58"/>
      <c r="CG528" s="58"/>
      <c r="CH528" s="58"/>
    </row>
    <row r="529" spans="1:86" ht="15">
      <c r="A529" s="164"/>
      <c r="B529" s="162" t="s">
        <v>215</v>
      </c>
      <c r="C529" s="198" t="s">
        <v>17</v>
      </c>
      <c r="D529" s="91">
        <f t="shared" si="23"/>
        <v>3.9E-2</v>
      </c>
      <c r="E529" s="87">
        <v>0.01</v>
      </c>
      <c r="F529" s="87">
        <v>2.9000000000000001E-2</v>
      </c>
      <c r="G529" s="61"/>
      <c r="H529" s="61"/>
      <c r="I529" s="61"/>
      <c r="CB529" s="58"/>
      <c r="CC529" s="58"/>
      <c r="CD529" s="58"/>
      <c r="CE529" s="58"/>
      <c r="CF529" s="58"/>
      <c r="CG529" s="58"/>
      <c r="CH529" s="58"/>
    </row>
    <row r="530" spans="1:86" ht="15">
      <c r="A530" s="164"/>
      <c r="B530" s="162"/>
      <c r="C530" s="198" t="s">
        <v>14</v>
      </c>
      <c r="D530" s="91">
        <f t="shared" si="23"/>
        <v>17.91</v>
      </c>
      <c r="E530" s="87">
        <v>8.1790000000000003</v>
      </c>
      <c r="F530" s="87">
        <v>9.7309999999999999</v>
      </c>
      <c r="G530" s="61"/>
      <c r="H530" s="61"/>
      <c r="I530" s="61"/>
      <c r="CB530" s="58"/>
      <c r="CC530" s="58"/>
      <c r="CD530" s="58"/>
      <c r="CE530" s="58"/>
      <c r="CF530" s="58"/>
      <c r="CG530" s="58"/>
      <c r="CH530" s="58"/>
    </row>
    <row r="531" spans="1:86" ht="15">
      <c r="A531" s="164"/>
      <c r="B531" s="162" t="s">
        <v>45</v>
      </c>
      <c r="C531" s="198" t="s">
        <v>17</v>
      </c>
      <c r="D531" s="91">
        <f t="shared" si="23"/>
        <v>0</v>
      </c>
      <c r="E531" s="87"/>
      <c r="F531" s="87"/>
      <c r="G531" s="61"/>
      <c r="H531" s="61"/>
      <c r="I531" s="61"/>
      <c r="CB531" s="58"/>
      <c r="CC531" s="58"/>
      <c r="CD531" s="58"/>
      <c r="CE531" s="58"/>
      <c r="CF531" s="58"/>
      <c r="CG531" s="58"/>
      <c r="CH531" s="58"/>
    </row>
    <row r="532" spans="1:86" ht="15">
      <c r="A532" s="164"/>
      <c r="B532" s="162"/>
      <c r="C532" s="198" t="s">
        <v>14</v>
      </c>
      <c r="D532" s="91">
        <f t="shared" si="23"/>
        <v>0</v>
      </c>
      <c r="E532" s="87"/>
      <c r="F532" s="87"/>
      <c r="G532" s="61"/>
      <c r="H532" s="61"/>
      <c r="I532" s="61"/>
      <c r="CB532" s="58"/>
      <c r="CC532" s="58"/>
      <c r="CD532" s="58"/>
      <c r="CE532" s="58"/>
      <c r="CF532" s="58"/>
      <c r="CG532" s="58"/>
      <c r="CH532" s="58"/>
    </row>
    <row r="533" spans="1:86" ht="15">
      <c r="A533" s="164"/>
      <c r="B533" s="151" t="s">
        <v>47</v>
      </c>
      <c r="C533" s="198" t="s">
        <v>48</v>
      </c>
      <c r="D533" s="91">
        <f t="shared" si="23"/>
        <v>0</v>
      </c>
      <c r="E533" s="87"/>
      <c r="F533" s="87"/>
      <c r="G533" s="61"/>
      <c r="H533" s="61"/>
      <c r="I533" s="61"/>
      <c r="CB533" s="58"/>
      <c r="CC533" s="58"/>
      <c r="CD533" s="58"/>
      <c r="CE533" s="58"/>
      <c r="CF533" s="58"/>
      <c r="CG533" s="58"/>
      <c r="CH533" s="58"/>
    </row>
    <row r="534" spans="1:86" ht="15">
      <c r="A534" s="164"/>
      <c r="B534" s="151"/>
      <c r="C534" s="198" t="s">
        <v>14</v>
      </c>
      <c r="D534" s="91">
        <f t="shared" si="23"/>
        <v>0</v>
      </c>
      <c r="E534" s="87"/>
      <c r="F534" s="87"/>
      <c r="G534" s="61"/>
      <c r="H534" s="61"/>
      <c r="I534" s="61"/>
      <c r="CB534" s="58"/>
      <c r="CC534" s="58"/>
      <c r="CD534" s="58"/>
      <c r="CE534" s="58"/>
      <c r="CF534" s="58"/>
      <c r="CG534" s="58"/>
      <c r="CH534" s="58"/>
    </row>
    <row r="535" spans="1:86" ht="15">
      <c r="A535" s="164"/>
      <c r="B535" s="162" t="s">
        <v>50</v>
      </c>
      <c r="C535" s="198" t="s">
        <v>37</v>
      </c>
      <c r="D535" s="91">
        <f t="shared" si="23"/>
        <v>0</v>
      </c>
      <c r="E535" s="87"/>
      <c r="F535" s="87"/>
      <c r="G535" s="61"/>
      <c r="H535" s="61"/>
      <c r="I535" s="61"/>
      <c r="CB535" s="58"/>
      <c r="CC535" s="58"/>
      <c r="CD535" s="58"/>
      <c r="CE535" s="58"/>
      <c r="CF535" s="58"/>
      <c r="CG535" s="58"/>
      <c r="CH535" s="58"/>
    </row>
    <row r="536" spans="1:86" ht="15">
      <c r="A536" s="164"/>
      <c r="B536" s="162"/>
      <c r="C536" s="198" t="s">
        <v>14</v>
      </c>
      <c r="D536" s="91">
        <f t="shared" si="23"/>
        <v>0</v>
      </c>
      <c r="E536" s="87"/>
      <c r="F536" s="87"/>
      <c r="G536" s="61"/>
      <c r="H536" s="61"/>
      <c r="I536" s="61"/>
      <c r="CB536" s="58"/>
      <c r="CC536" s="58"/>
      <c r="CD536" s="58"/>
      <c r="CE536" s="58"/>
      <c r="CF536" s="58"/>
      <c r="CG536" s="58"/>
      <c r="CH536" s="58"/>
    </row>
    <row r="537" spans="1:86" ht="15">
      <c r="A537" s="164">
        <v>17</v>
      </c>
      <c r="B537" s="204" t="s">
        <v>232</v>
      </c>
      <c r="C537" s="199" t="s">
        <v>14</v>
      </c>
      <c r="D537" s="91">
        <f t="shared" si="23"/>
        <v>22.745000000000001</v>
      </c>
      <c r="E537" s="87">
        <f>E539+E541+E543+E545</f>
        <v>22.745000000000001</v>
      </c>
      <c r="F537" s="87">
        <f>F539+F541+F543+F545</f>
        <v>0</v>
      </c>
      <c r="G537" s="61"/>
      <c r="H537" s="61"/>
      <c r="I537" s="61"/>
      <c r="CB537" s="58"/>
      <c r="CC537" s="58"/>
      <c r="CD537" s="58"/>
      <c r="CE537" s="58"/>
      <c r="CF537" s="58"/>
      <c r="CG537" s="58"/>
      <c r="CH537" s="58"/>
    </row>
    <row r="538" spans="1:86" ht="15">
      <c r="A538" s="164"/>
      <c r="B538" s="162" t="s">
        <v>215</v>
      </c>
      <c r="C538" s="198" t="s">
        <v>17</v>
      </c>
      <c r="D538" s="91">
        <f t="shared" si="23"/>
        <v>0.104</v>
      </c>
      <c r="E538" s="87">
        <v>0.104</v>
      </c>
      <c r="F538" s="87"/>
      <c r="G538" s="61"/>
      <c r="H538" s="61"/>
      <c r="I538" s="61"/>
      <c r="CB538" s="58"/>
      <c r="CC538" s="58"/>
      <c r="CD538" s="58"/>
      <c r="CE538" s="58"/>
      <c r="CF538" s="58"/>
      <c r="CG538" s="58"/>
      <c r="CH538" s="58"/>
    </row>
    <row r="539" spans="1:86" ht="15">
      <c r="A539" s="164"/>
      <c r="B539" s="162"/>
      <c r="C539" s="198" t="s">
        <v>14</v>
      </c>
      <c r="D539" s="91">
        <f t="shared" si="23"/>
        <v>22.745000000000001</v>
      </c>
      <c r="E539" s="87">
        <v>22.745000000000001</v>
      </c>
      <c r="F539" s="87"/>
      <c r="G539" s="61"/>
      <c r="H539" s="61"/>
      <c r="I539" s="61"/>
      <c r="CB539" s="58"/>
      <c r="CC539" s="58"/>
      <c r="CD539" s="58"/>
      <c r="CE539" s="58"/>
      <c r="CF539" s="58"/>
      <c r="CG539" s="58"/>
      <c r="CH539" s="58"/>
    </row>
    <row r="540" spans="1:86" ht="15">
      <c r="A540" s="164"/>
      <c r="B540" s="162" t="s">
        <v>45</v>
      </c>
      <c r="C540" s="198" t="s">
        <v>17</v>
      </c>
      <c r="D540" s="91">
        <f t="shared" si="23"/>
        <v>0</v>
      </c>
      <c r="E540" s="87"/>
      <c r="F540" s="87"/>
      <c r="G540" s="61"/>
      <c r="H540" s="61"/>
      <c r="I540" s="61"/>
      <c r="CB540" s="58"/>
      <c r="CC540" s="58"/>
      <c r="CD540" s="58"/>
      <c r="CE540" s="58"/>
      <c r="CF540" s="58"/>
      <c r="CG540" s="58"/>
      <c r="CH540" s="58"/>
    </row>
    <row r="541" spans="1:86" ht="15">
      <c r="A541" s="164"/>
      <c r="B541" s="162"/>
      <c r="C541" s="198" t="s">
        <v>14</v>
      </c>
      <c r="D541" s="91">
        <f t="shared" ref="D541:D604" si="24">E541+F541</f>
        <v>0</v>
      </c>
      <c r="E541" s="87"/>
      <c r="F541" s="87"/>
      <c r="G541" s="61"/>
      <c r="H541" s="61"/>
      <c r="I541" s="61"/>
      <c r="CB541" s="58"/>
      <c r="CC541" s="58"/>
      <c r="CD541" s="58"/>
      <c r="CE541" s="58"/>
      <c r="CF541" s="58"/>
      <c r="CG541" s="58"/>
      <c r="CH541" s="58"/>
    </row>
    <row r="542" spans="1:86" ht="15">
      <c r="A542" s="164"/>
      <c r="B542" s="151" t="s">
        <v>47</v>
      </c>
      <c r="C542" s="198" t="s">
        <v>48</v>
      </c>
      <c r="D542" s="91">
        <f t="shared" si="24"/>
        <v>0</v>
      </c>
      <c r="E542" s="87"/>
      <c r="F542" s="87"/>
      <c r="G542" s="61"/>
      <c r="H542" s="61"/>
      <c r="I542" s="61"/>
      <c r="CB542" s="58"/>
      <c r="CC542" s="58"/>
      <c r="CD542" s="58"/>
      <c r="CE542" s="58"/>
      <c r="CF542" s="58"/>
      <c r="CG542" s="58"/>
      <c r="CH542" s="58"/>
    </row>
    <row r="543" spans="1:86" ht="15">
      <c r="A543" s="164"/>
      <c r="B543" s="151"/>
      <c r="C543" s="198" t="s">
        <v>14</v>
      </c>
      <c r="D543" s="91">
        <f t="shared" si="24"/>
        <v>0</v>
      </c>
      <c r="E543" s="87"/>
      <c r="F543" s="87"/>
      <c r="G543" s="61"/>
      <c r="H543" s="61"/>
      <c r="I543" s="61"/>
      <c r="CB543" s="58"/>
      <c r="CC543" s="58"/>
      <c r="CD543" s="58"/>
      <c r="CE543" s="58"/>
      <c r="CF543" s="58"/>
      <c r="CG543" s="58"/>
      <c r="CH543" s="58"/>
    </row>
    <row r="544" spans="1:86" ht="15">
      <c r="A544" s="164"/>
      <c r="B544" s="162" t="s">
        <v>50</v>
      </c>
      <c r="C544" s="198" t="s">
        <v>37</v>
      </c>
      <c r="D544" s="91">
        <f t="shared" si="24"/>
        <v>0</v>
      </c>
      <c r="E544" s="87"/>
      <c r="F544" s="87"/>
      <c r="G544" s="61"/>
      <c r="H544" s="61"/>
      <c r="I544" s="61"/>
      <c r="CB544" s="58"/>
      <c r="CC544" s="58"/>
      <c r="CD544" s="58"/>
      <c r="CE544" s="58"/>
      <c r="CF544" s="58"/>
      <c r="CG544" s="58"/>
      <c r="CH544" s="58"/>
    </row>
    <row r="545" spans="1:86" ht="15">
      <c r="A545" s="164"/>
      <c r="B545" s="162"/>
      <c r="C545" s="198" t="s">
        <v>14</v>
      </c>
      <c r="D545" s="91">
        <f t="shared" si="24"/>
        <v>0</v>
      </c>
      <c r="E545" s="87"/>
      <c r="F545" s="87"/>
      <c r="G545" s="61"/>
      <c r="H545" s="61"/>
      <c r="I545" s="61"/>
      <c r="CB545" s="58"/>
      <c r="CC545" s="58"/>
      <c r="CD545" s="58"/>
      <c r="CE545" s="58"/>
      <c r="CF545" s="58"/>
      <c r="CG545" s="58"/>
      <c r="CH545" s="58"/>
    </row>
    <row r="546" spans="1:86" ht="15">
      <c r="A546" s="164">
        <v>18</v>
      </c>
      <c r="B546" s="204" t="s">
        <v>233</v>
      </c>
      <c r="C546" s="199" t="s">
        <v>14</v>
      </c>
      <c r="D546" s="91">
        <f t="shared" si="24"/>
        <v>24.001999999999999</v>
      </c>
      <c r="E546" s="87">
        <f>E548+E550+E552+E554</f>
        <v>24.001999999999999</v>
      </c>
      <c r="F546" s="87">
        <f>F548+F550+F552+F554</f>
        <v>0</v>
      </c>
      <c r="G546" s="61"/>
      <c r="H546" s="61"/>
      <c r="I546" s="61"/>
      <c r="CB546" s="58"/>
      <c r="CC546" s="58"/>
      <c r="CD546" s="58"/>
      <c r="CE546" s="58"/>
      <c r="CF546" s="58"/>
      <c r="CG546" s="58"/>
      <c r="CH546" s="58"/>
    </row>
    <row r="547" spans="1:86" ht="15">
      <c r="A547" s="164"/>
      <c r="B547" s="162" t="s">
        <v>215</v>
      </c>
      <c r="C547" s="198" t="s">
        <v>17</v>
      </c>
      <c r="D547" s="91">
        <f t="shared" si="24"/>
        <v>6.9000000000000006E-2</v>
      </c>
      <c r="E547" s="87">
        <v>6.9000000000000006E-2</v>
      </c>
      <c r="F547" s="87"/>
      <c r="G547" s="61"/>
      <c r="H547" s="61"/>
      <c r="I547" s="61"/>
      <c r="CB547" s="58"/>
      <c r="CC547" s="58"/>
      <c r="CD547" s="58"/>
      <c r="CE547" s="58"/>
      <c r="CF547" s="58"/>
      <c r="CG547" s="58"/>
      <c r="CH547" s="58"/>
    </row>
    <row r="548" spans="1:86" ht="15">
      <c r="A548" s="164"/>
      <c r="B548" s="162"/>
      <c r="C548" s="198" t="s">
        <v>14</v>
      </c>
      <c r="D548" s="91">
        <f t="shared" si="24"/>
        <v>24.001999999999999</v>
      </c>
      <c r="E548" s="87">
        <v>24.001999999999999</v>
      </c>
      <c r="F548" s="87"/>
      <c r="G548" s="61"/>
      <c r="H548" s="61"/>
      <c r="I548" s="61"/>
      <c r="CB548" s="58"/>
      <c r="CC548" s="58"/>
      <c r="CD548" s="58"/>
      <c r="CE548" s="58"/>
      <c r="CF548" s="58"/>
      <c r="CG548" s="58"/>
      <c r="CH548" s="58"/>
    </row>
    <row r="549" spans="1:86" ht="15">
      <c r="A549" s="164"/>
      <c r="B549" s="162" t="s">
        <v>45</v>
      </c>
      <c r="C549" s="198" t="s">
        <v>17</v>
      </c>
      <c r="D549" s="91">
        <f t="shared" si="24"/>
        <v>0</v>
      </c>
      <c r="E549" s="87"/>
      <c r="F549" s="87"/>
      <c r="G549" s="61"/>
      <c r="H549" s="61"/>
      <c r="I549" s="61"/>
      <c r="CB549" s="58"/>
      <c r="CC549" s="58"/>
      <c r="CD549" s="58"/>
      <c r="CE549" s="58"/>
      <c r="CF549" s="58"/>
      <c r="CG549" s="58"/>
      <c r="CH549" s="58"/>
    </row>
    <row r="550" spans="1:86" ht="15">
      <c r="A550" s="164"/>
      <c r="B550" s="162"/>
      <c r="C550" s="198" t="s">
        <v>14</v>
      </c>
      <c r="D550" s="91">
        <f t="shared" si="24"/>
        <v>0</v>
      </c>
      <c r="E550" s="87"/>
      <c r="F550" s="87"/>
      <c r="G550" s="61"/>
      <c r="H550" s="61"/>
      <c r="I550" s="61"/>
      <c r="CB550" s="58"/>
      <c r="CC550" s="58"/>
      <c r="CD550" s="58"/>
      <c r="CE550" s="58"/>
      <c r="CF550" s="58"/>
      <c r="CG550" s="58"/>
      <c r="CH550" s="58"/>
    </row>
    <row r="551" spans="1:86" ht="15">
      <c r="A551" s="164"/>
      <c r="B551" s="151" t="s">
        <v>47</v>
      </c>
      <c r="C551" s="198" t="s">
        <v>48</v>
      </c>
      <c r="D551" s="91">
        <f t="shared" si="24"/>
        <v>0</v>
      </c>
      <c r="E551" s="87"/>
      <c r="F551" s="87"/>
      <c r="G551" s="61"/>
      <c r="H551" s="61"/>
      <c r="I551" s="61"/>
      <c r="CB551" s="58"/>
      <c r="CC551" s="58"/>
      <c r="CD551" s="58"/>
      <c r="CE551" s="58"/>
      <c r="CF551" s="58"/>
      <c r="CG551" s="58"/>
      <c r="CH551" s="58"/>
    </row>
    <row r="552" spans="1:86" ht="15">
      <c r="A552" s="164"/>
      <c r="B552" s="151"/>
      <c r="C552" s="198" t="s">
        <v>14</v>
      </c>
      <c r="D552" s="91">
        <f t="shared" si="24"/>
        <v>0</v>
      </c>
      <c r="E552" s="87"/>
      <c r="F552" s="87"/>
      <c r="G552" s="61"/>
      <c r="H552" s="61"/>
      <c r="I552" s="61"/>
      <c r="CB552" s="58"/>
      <c r="CC552" s="58"/>
      <c r="CD552" s="58"/>
      <c r="CE552" s="58"/>
      <c r="CF552" s="58"/>
      <c r="CG552" s="58"/>
      <c r="CH552" s="58"/>
    </row>
    <row r="553" spans="1:86" ht="15">
      <c r="A553" s="164"/>
      <c r="B553" s="162" t="s">
        <v>50</v>
      </c>
      <c r="C553" s="198" t="s">
        <v>37</v>
      </c>
      <c r="D553" s="91">
        <f t="shared" si="24"/>
        <v>0</v>
      </c>
      <c r="E553" s="87"/>
      <c r="F553" s="87"/>
      <c r="G553" s="61"/>
      <c r="H553" s="61"/>
      <c r="I553" s="61"/>
      <c r="CB553" s="58"/>
      <c r="CC553" s="58"/>
      <c r="CD553" s="58"/>
      <c r="CE553" s="58"/>
      <c r="CF553" s="58"/>
      <c r="CG553" s="58"/>
      <c r="CH553" s="58"/>
    </row>
    <row r="554" spans="1:86" ht="15">
      <c r="A554" s="164"/>
      <c r="B554" s="162"/>
      <c r="C554" s="198" t="s">
        <v>14</v>
      </c>
      <c r="D554" s="91">
        <f t="shared" si="24"/>
        <v>0</v>
      </c>
      <c r="E554" s="87"/>
      <c r="F554" s="87"/>
      <c r="G554" s="61"/>
      <c r="H554" s="61"/>
      <c r="I554" s="61"/>
      <c r="CB554" s="58"/>
      <c r="CC554" s="58"/>
      <c r="CD554" s="58"/>
      <c r="CE554" s="58"/>
      <c r="CF554" s="58"/>
      <c r="CG554" s="58"/>
      <c r="CH554" s="58"/>
    </row>
    <row r="555" spans="1:86" ht="15">
      <c r="A555" s="164">
        <v>19</v>
      </c>
      <c r="B555" s="204" t="s">
        <v>343</v>
      </c>
      <c r="C555" s="199" t="s">
        <v>14</v>
      </c>
      <c r="D555" s="91">
        <f t="shared" si="24"/>
        <v>15.5</v>
      </c>
      <c r="E555" s="87">
        <f>E557+E559+E561+E563</f>
        <v>15.5</v>
      </c>
      <c r="F555" s="87">
        <f>F557+F559+F561+F563</f>
        <v>0</v>
      </c>
      <c r="G555" s="61"/>
      <c r="H555" s="61"/>
      <c r="I555" s="61"/>
      <c r="CB555" s="58"/>
      <c r="CC555" s="58"/>
      <c r="CD555" s="58"/>
      <c r="CE555" s="58"/>
      <c r="CF555" s="58"/>
      <c r="CG555" s="58"/>
      <c r="CH555" s="58"/>
    </row>
    <row r="556" spans="1:86" ht="15">
      <c r="A556" s="164"/>
      <c r="B556" s="162" t="s">
        <v>215</v>
      </c>
      <c r="C556" s="198" t="s">
        <v>17</v>
      </c>
      <c r="D556" s="91">
        <f t="shared" si="24"/>
        <v>8.4000000000000005E-2</v>
      </c>
      <c r="E556" s="87">
        <v>8.4000000000000005E-2</v>
      </c>
      <c r="F556" s="87"/>
      <c r="G556" s="61"/>
      <c r="H556" s="61"/>
      <c r="I556" s="61"/>
      <c r="CB556" s="58"/>
      <c r="CC556" s="58"/>
      <c r="CD556" s="58"/>
      <c r="CE556" s="58"/>
      <c r="CF556" s="58"/>
      <c r="CG556" s="58"/>
      <c r="CH556" s="58"/>
    </row>
    <row r="557" spans="1:86" ht="15">
      <c r="A557" s="164"/>
      <c r="B557" s="162"/>
      <c r="C557" s="198" t="s">
        <v>14</v>
      </c>
      <c r="D557" s="91">
        <f t="shared" si="24"/>
        <v>15.5</v>
      </c>
      <c r="E557" s="87">
        <v>15.5</v>
      </c>
      <c r="F557" s="87"/>
      <c r="G557" s="61"/>
      <c r="H557" s="61"/>
      <c r="I557" s="61"/>
      <c r="CB557" s="58"/>
      <c r="CC557" s="58"/>
      <c r="CD557" s="58"/>
      <c r="CE557" s="58"/>
      <c r="CF557" s="58"/>
      <c r="CG557" s="58"/>
      <c r="CH557" s="58"/>
    </row>
    <row r="558" spans="1:86" ht="15">
      <c r="A558" s="164"/>
      <c r="B558" s="162" t="s">
        <v>45</v>
      </c>
      <c r="C558" s="198" t="s">
        <v>17</v>
      </c>
      <c r="D558" s="91">
        <f t="shared" si="24"/>
        <v>0</v>
      </c>
      <c r="E558" s="87"/>
      <c r="F558" s="87"/>
      <c r="G558" s="61"/>
      <c r="H558" s="61"/>
      <c r="I558" s="61"/>
      <c r="CB558" s="58"/>
      <c r="CC558" s="58"/>
      <c r="CD558" s="58"/>
      <c r="CE558" s="58"/>
      <c r="CF558" s="58"/>
      <c r="CG558" s="58"/>
      <c r="CH558" s="58"/>
    </row>
    <row r="559" spans="1:86" ht="15">
      <c r="A559" s="164"/>
      <c r="B559" s="162"/>
      <c r="C559" s="198" t="s">
        <v>14</v>
      </c>
      <c r="D559" s="91">
        <f t="shared" si="24"/>
        <v>0</v>
      </c>
      <c r="E559" s="87"/>
      <c r="F559" s="87"/>
      <c r="G559" s="61"/>
      <c r="H559" s="61"/>
      <c r="I559" s="61"/>
      <c r="CB559" s="58"/>
      <c r="CC559" s="58"/>
      <c r="CD559" s="58"/>
      <c r="CE559" s="58"/>
      <c r="CF559" s="58"/>
      <c r="CG559" s="58"/>
      <c r="CH559" s="58"/>
    </row>
    <row r="560" spans="1:86" ht="15">
      <c r="A560" s="164"/>
      <c r="B560" s="151" t="s">
        <v>47</v>
      </c>
      <c r="C560" s="198" t="s">
        <v>48</v>
      </c>
      <c r="D560" s="91">
        <f t="shared" si="24"/>
        <v>0</v>
      </c>
      <c r="E560" s="87"/>
      <c r="F560" s="87"/>
      <c r="G560" s="61"/>
      <c r="H560" s="61"/>
      <c r="I560" s="61"/>
      <c r="CB560" s="58"/>
      <c r="CC560" s="58"/>
      <c r="CD560" s="58"/>
      <c r="CE560" s="58"/>
      <c r="CF560" s="58"/>
      <c r="CG560" s="58"/>
      <c r="CH560" s="58"/>
    </row>
    <row r="561" spans="1:86" ht="15">
      <c r="A561" s="164"/>
      <c r="B561" s="151"/>
      <c r="C561" s="198" t="s">
        <v>14</v>
      </c>
      <c r="D561" s="91">
        <f t="shared" si="24"/>
        <v>0</v>
      </c>
      <c r="E561" s="87"/>
      <c r="F561" s="87"/>
      <c r="G561" s="61"/>
      <c r="H561" s="61"/>
      <c r="I561" s="61"/>
      <c r="CB561" s="58"/>
      <c r="CC561" s="58"/>
      <c r="CD561" s="58"/>
      <c r="CE561" s="58"/>
      <c r="CF561" s="58"/>
      <c r="CG561" s="58"/>
      <c r="CH561" s="58"/>
    </row>
    <row r="562" spans="1:86" ht="15">
      <c r="A562" s="164"/>
      <c r="B562" s="162" t="s">
        <v>50</v>
      </c>
      <c r="C562" s="198" t="s">
        <v>37</v>
      </c>
      <c r="D562" s="91">
        <f t="shared" si="24"/>
        <v>0</v>
      </c>
      <c r="E562" s="87"/>
      <c r="F562" s="87"/>
      <c r="G562" s="61"/>
      <c r="H562" s="61"/>
      <c r="I562" s="61"/>
      <c r="CB562" s="58"/>
      <c r="CC562" s="58"/>
      <c r="CD562" s="58"/>
      <c r="CE562" s="58"/>
      <c r="CF562" s="58"/>
      <c r="CG562" s="58"/>
      <c r="CH562" s="58"/>
    </row>
    <row r="563" spans="1:86" ht="15">
      <c r="A563" s="164"/>
      <c r="B563" s="162"/>
      <c r="C563" s="198" t="s">
        <v>14</v>
      </c>
      <c r="D563" s="91">
        <f t="shared" si="24"/>
        <v>0</v>
      </c>
      <c r="E563" s="87"/>
      <c r="F563" s="87"/>
      <c r="G563" s="61"/>
      <c r="H563" s="61"/>
      <c r="I563" s="61"/>
      <c r="CB563" s="58"/>
      <c r="CC563" s="58"/>
      <c r="CD563" s="58"/>
      <c r="CE563" s="58"/>
      <c r="CF563" s="58"/>
      <c r="CG563" s="58"/>
      <c r="CH563" s="58"/>
    </row>
    <row r="564" spans="1:86" ht="15">
      <c r="A564" s="164">
        <v>20</v>
      </c>
      <c r="B564" s="204" t="s">
        <v>214</v>
      </c>
      <c r="C564" s="199" t="s">
        <v>14</v>
      </c>
      <c r="D564" s="91">
        <f t="shared" si="24"/>
        <v>30.623000000000001</v>
      </c>
      <c r="E564" s="87">
        <f>E566+E568+E570+E572</f>
        <v>30.623000000000001</v>
      </c>
      <c r="F564" s="87">
        <f>F566+F568+F570+F572</f>
        <v>0</v>
      </c>
      <c r="G564" s="61"/>
      <c r="H564" s="61"/>
      <c r="I564" s="61"/>
      <c r="CB564" s="58"/>
      <c r="CC564" s="58"/>
      <c r="CD564" s="58"/>
      <c r="CE564" s="58"/>
      <c r="CF564" s="58"/>
      <c r="CG564" s="58"/>
      <c r="CH564" s="58"/>
    </row>
    <row r="565" spans="1:86" ht="15">
      <c r="A565" s="164"/>
      <c r="B565" s="162" t="s">
        <v>215</v>
      </c>
      <c r="C565" s="198" t="s">
        <v>17</v>
      </c>
      <c r="D565" s="91">
        <f t="shared" si="24"/>
        <v>0.109</v>
      </c>
      <c r="E565" s="87">
        <v>0.109</v>
      </c>
      <c r="F565" s="87"/>
      <c r="G565" s="61"/>
      <c r="H565" s="61"/>
      <c r="I565" s="61"/>
      <c r="CB565" s="58"/>
      <c r="CC565" s="58"/>
      <c r="CD565" s="58"/>
      <c r="CE565" s="58"/>
      <c r="CF565" s="58"/>
      <c r="CG565" s="58"/>
      <c r="CH565" s="58"/>
    </row>
    <row r="566" spans="1:86" ht="15">
      <c r="A566" s="164"/>
      <c r="B566" s="162"/>
      <c r="C566" s="198" t="s">
        <v>14</v>
      </c>
      <c r="D566" s="91">
        <f t="shared" si="24"/>
        <v>30.623000000000001</v>
      </c>
      <c r="E566" s="87">
        <v>30.623000000000001</v>
      </c>
      <c r="F566" s="87"/>
      <c r="G566" s="61"/>
      <c r="H566" s="61"/>
      <c r="I566" s="61"/>
      <c r="CB566" s="58"/>
      <c r="CC566" s="58"/>
      <c r="CD566" s="58"/>
      <c r="CE566" s="58"/>
      <c r="CF566" s="58"/>
      <c r="CG566" s="58"/>
      <c r="CH566" s="58"/>
    </row>
    <row r="567" spans="1:86" ht="15">
      <c r="A567" s="164"/>
      <c r="B567" s="162" t="s">
        <v>45</v>
      </c>
      <c r="C567" s="198" t="s">
        <v>17</v>
      </c>
      <c r="D567" s="91">
        <f t="shared" si="24"/>
        <v>0</v>
      </c>
      <c r="E567" s="87"/>
      <c r="F567" s="87"/>
      <c r="G567" s="61"/>
      <c r="H567" s="61"/>
      <c r="I567" s="61"/>
      <c r="CB567" s="58"/>
      <c r="CC567" s="58"/>
      <c r="CD567" s="58"/>
      <c r="CE567" s="58"/>
      <c r="CF567" s="58"/>
      <c r="CG567" s="58"/>
      <c r="CH567" s="58"/>
    </row>
    <row r="568" spans="1:86" ht="15">
      <c r="A568" s="164"/>
      <c r="B568" s="162"/>
      <c r="C568" s="198" t="s">
        <v>14</v>
      </c>
      <c r="D568" s="91">
        <f t="shared" si="24"/>
        <v>0</v>
      </c>
      <c r="E568" s="87"/>
      <c r="F568" s="87"/>
      <c r="G568" s="61"/>
      <c r="H568" s="61"/>
      <c r="I568" s="61"/>
      <c r="CB568" s="58"/>
      <c r="CC568" s="58"/>
      <c r="CD568" s="58"/>
      <c r="CE568" s="58"/>
      <c r="CF568" s="58"/>
      <c r="CG568" s="58"/>
      <c r="CH568" s="58"/>
    </row>
    <row r="569" spans="1:86" ht="15">
      <c r="A569" s="164"/>
      <c r="B569" s="151" t="s">
        <v>47</v>
      </c>
      <c r="C569" s="198" t="s">
        <v>48</v>
      </c>
      <c r="D569" s="91">
        <f t="shared" si="24"/>
        <v>0</v>
      </c>
      <c r="E569" s="87"/>
      <c r="F569" s="87"/>
      <c r="G569" s="61"/>
      <c r="H569" s="61"/>
      <c r="I569" s="61"/>
      <c r="CB569" s="58"/>
      <c r="CC569" s="58"/>
      <c r="CD569" s="58"/>
      <c r="CE569" s="58"/>
      <c r="CF569" s="58"/>
      <c r="CG569" s="58"/>
      <c r="CH569" s="58"/>
    </row>
    <row r="570" spans="1:86" ht="15">
      <c r="A570" s="164"/>
      <c r="B570" s="151"/>
      <c r="C570" s="198" t="s">
        <v>14</v>
      </c>
      <c r="D570" s="91">
        <f t="shared" si="24"/>
        <v>0</v>
      </c>
      <c r="E570" s="87"/>
      <c r="F570" s="87"/>
      <c r="G570" s="61"/>
      <c r="H570" s="61"/>
      <c r="I570" s="61"/>
      <c r="CB570" s="58"/>
      <c r="CC570" s="58"/>
      <c r="CD570" s="58"/>
      <c r="CE570" s="58"/>
      <c r="CF570" s="58"/>
      <c r="CG570" s="58"/>
      <c r="CH570" s="58"/>
    </row>
    <row r="571" spans="1:86" ht="15">
      <c r="A571" s="164"/>
      <c r="B571" s="162" t="s">
        <v>50</v>
      </c>
      <c r="C571" s="198" t="s">
        <v>37</v>
      </c>
      <c r="D571" s="91">
        <f t="shared" si="24"/>
        <v>0</v>
      </c>
      <c r="E571" s="87"/>
      <c r="F571" s="87"/>
      <c r="G571" s="61"/>
      <c r="H571" s="61"/>
      <c r="I571" s="61"/>
      <c r="CB571" s="58"/>
      <c r="CC571" s="58"/>
      <c r="CD571" s="58"/>
      <c r="CE571" s="58"/>
      <c r="CF571" s="58"/>
      <c r="CG571" s="58"/>
      <c r="CH571" s="58"/>
    </row>
    <row r="572" spans="1:86" ht="15">
      <c r="A572" s="164"/>
      <c r="B572" s="162"/>
      <c r="C572" s="198" t="s">
        <v>14</v>
      </c>
      <c r="D572" s="91">
        <f t="shared" si="24"/>
        <v>0</v>
      </c>
      <c r="E572" s="87"/>
      <c r="F572" s="87"/>
      <c r="G572" s="61"/>
      <c r="H572" s="61"/>
      <c r="I572" s="61"/>
      <c r="CB572" s="58"/>
      <c r="CC572" s="58"/>
      <c r="CD572" s="58"/>
      <c r="CE572" s="58"/>
      <c r="CF572" s="58"/>
      <c r="CG572" s="58"/>
      <c r="CH572" s="58"/>
    </row>
    <row r="573" spans="1:86" ht="15">
      <c r="A573" s="164">
        <v>21</v>
      </c>
      <c r="B573" s="204" t="s">
        <v>235</v>
      </c>
      <c r="C573" s="199" t="s">
        <v>14</v>
      </c>
      <c r="D573" s="91">
        <f t="shared" si="24"/>
        <v>5.3079999999999998</v>
      </c>
      <c r="E573" s="87">
        <f>E575+E577+E579+E581</f>
        <v>5.3079999999999998</v>
      </c>
      <c r="F573" s="87">
        <f>F575+F577+F579+F581</f>
        <v>0</v>
      </c>
      <c r="G573" s="61"/>
      <c r="H573" s="61"/>
      <c r="I573" s="61"/>
      <c r="CB573" s="58"/>
      <c r="CC573" s="58"/>
      <c r="CD573" s="58"/>
      <c r="CE573" s="58"/>
      <c r="CF573" s="58"/>
      <c r="CG573" s="58"/>
      <c r="CH573" s="58"/>
    </row>
    <row r="574" spans="1:86" ht="15">
      <c r="A574" s="164"/>
      <c r="B574" s="162" t="s">
        <v>215</v>
      </c>
      <c r="C574" s="198" t="s">
        <v>17</v>
      </c>
      <c r="D574" s="91">
        <f t="shared" si="24"/>
        <v>4.0000000000000001E-3</v>
      </c>
      <c r="E574" s="87">
        <v>4.0000000000000001E-3</v>
      </c>
      <c r="F574" s="87"/>
      <c r="G574" s="61"/>
      <c r="H574" s="61"/>
      <c r="I574" s="61"/>
      <c r="CB574" s="58"/>
      <c r="CC574" s="58"/>
      <c r="CD574" s="58"/>
      <c r="CE574" s="58"/>
      <c r="CF574" s="58"/>
      <c r="CG574" s="58"/>
      <c r="CH574" s="58"/>
    </row>
    <row r="575" spans="1:86" ht="15">
      <c r="A575" s="164"/>
      <c r="B575" s="162"/>
      <c r="C575" s="198" t="s">
        <v>14</v>
      </c>
      <c r="D575" s="91">
        <f t="shared" si="24"/>
        <v>5.3079999999999998</v>
      </c>
      <c r="E575" s="87">
        <v>5.3079999999999998</v>
      </c>
      <c r="F575" s="87"/>
      <c r="G575" s="61"/>
      <c r="H575" s="61"/>
      <c r="I575" s="61"/>
      <c r="CB575" s="58"/>
      <c r="CC575" s="58"/>
      <c r="CD575" s="58"/>
      <c r="CE575" s="58"/>
      <c r="CF575" s="58"/>
      <c r="CG575" s="58"/>
      <c r="CH575" s="58"/>
    </row>
    <row r="576" spans="1:86" ht="15">
      <c r="A576" s="164"/>
      <c r="B576" s="162" t="s">
        <v>45</v>
      </c>
      <c r="C576" s="198" t="s">
        <v>17</v>
      </c>
      <c r="D576" s="91">
        <f t="shared" si="24"/>
        <v>0</v>
      </c>
      <c r="E576" s="87"/>
      <c r="F576" s="87"/>
      <c r="G576" s="61"/>
      <c r="H576" s="61"/>
      <c r="I576" s="61"/>
      <c r="CB576" s="58"/>
      <c r="CC576" s="58"/>
      <c r="CD576" s="58"/>
      <c r="CE576" s="58"/>
      <c r="CF576" s="58"/>
      <c r="CG576" s="58"/>
      <c r="CH576" s="58"/>
    </row>
    <row r="577" spans="1:86" ht="15">
      <c r="A577" s="164"/>
      <c r="B577" s="162"/>
      <c r="C577" s="198" t="s">
        <v>14</v>
      </c>
      <c r="D577" s="91">
        <f t="shared" si="24"/>
        <v>0</v>
      </c>
      <c r="E577" s="87"/>
      <c r="F577" s="87"/>
      <c r="G577" s="61"/>
      <c r="H577" s="61"/>
      <c r="I577" s="61"/>
      <c r="CB577" s="58"/>
      <c r="CC577" s="58"/>
      <c r="CD577" s="58"/>
      <c r="CE577" s="58"/>
      <c r="CF577" s="58"/>
      <c r="CG577" s="58"/>
      <c r="CH577" s="58"/>
    </row>
    <row r="578" spans="1:86" ht="15">
      <c r="A578" s="164"/>
      <c r="B578" s="151" t="s">
        <v>47</v>
      </c>
      <c r="C578" s="198" t="s">
        <v>48</v>
      </c>
      <c r="D578" s="91">
        <f t="shared" si="24"/>
        <v>0</v>
      </c>
      <c r="E578" s="87"/>
      <c r="F578" s="87"/>
      <c r="G578" s="61"/>
      <c r="H578" s="61"/>
      <c r="I578" s="61"/>
      <c r="CB578" s="58"/>
      <c r="CC578" s="58"/>
      <c r="CD578" s="58"/>
      <c r="CE578" s="58"/>
      <c r="CF578" s="58"/>
      <c r="CG578" s="58"/>
      <c r="CH578" s="58"/>
    </row>
    <row r="579" spans="1:86" ht="15">
      <c r="A579" s="164"/>
      <c r="B579" s="151"/>
      <c r="C579" s="198" t="s">
        <v>14</v>
      </c>
      <c r="D579" s="91">
        <f t="shared" si="24"/>
        <v>0</v>
      </c>
      <c r="E579" s="87"/>
      <c r="F579" s="87"/>
      <c r="G579" s="61"/>
      <c r="H579" s="61"/>
      <c r="I579" s="61"/>
      <c r="CB579" s="58"/>
      <c r="CC579" s="58"/>
      <c r="CD579" s="58"/>
      <c r="CE579" s="58"/>
      <c r="CF579" s="58"/>
      <c r="CG579" s="58"/>
      <c r="CH579" s="58"/>
    </row>
    <row r="580" spans="1:86" ht="15">
      <c r="A580" s="164"/>
      <c r="B580" s="162" t="s">
        <v>50</v>
      </c>
      <c r="C580" s="198" t="s">
        <v>37</v>
      </c>
      <c r="D580" s="91">
        <f t="shared" si="24"/>
        <v>0</v>
      </c>
      <c r="E580" s="87"/>
      <c r="F580" s="87"/>
      <c r="G580" s="61"/>
      <c r="H580" s="61"/>
      <c r="I580" s="61"/>
      <c r="CB580" s="58"/>
      <c r="CC580" s="58"/>
      <c r="CD580" s="58"/>
      <c r="CE580" s="58"/>
      <c r="CF580" s="58"/>
      <c r="CG580" s="58"/>
      <c r="CH580" s="58"/>
    </row>
    <row r="581" spans="1:86" ht="15">
      <c r="A581" s="164"/>
      <c r="B581" s="162"/>
      <c r="C581" s="198" t="s">
        <v>14</v>
      </c>
      <c r="D581" s="91">
        <f t="shared" si="24"/>
        <v>0</v>
      </c>
      <c r="E581" s="87"/>
      <c r="F581" s="87"/>
      <c r="G581" s="61"/>
      <c r="H581" s="61"/>
      <c r="I581" s="61"/>
      <c r="CB581" s="58"/>
      <c r="CC581" s="58"/>
      <c r="CD581" s="58"/>
      <c r="CE581" s="58"/>
      <c r="CF581" s="58"/>
      <c r="CG581" s="58"/>
      <c r="CH581" s="58"/>
    </row>
    <row r="582" spans="1:86" ht="15">
      <c r="A582" s="164">
        <v>22</v>
      </c>
      <c r="B582" s="204" t="s">
        <v>236</v>
      </c>
      <c r="C582" s="199" t="s">
        <v>14</v>
      </c>
      <c r="D582" s="91">
        <f t="shared" si="24"/>
        <v>36.979999999999997</v>
      </c>
      <c r="E582" s="87">
        <f>E584+E586+E588+E590</f>
        <v>36.979999999999997</v>
      </c>
      <c r="F582" s="87">
        <f>F584+F586+F588+F590</f>
        <v>0</v>
      </c>
      <c r="G582" s="61"/>
      <c r="H582" s="61"/>
      <c r="I582" s="61"/>
      <c r="CB582" s="58"/>
      <c r="CC582" s="58"/>
      <c r="CD582" s="58"/>
      <c r="CE582" s="58"/>
      <c r="CF582" s="58"/>
      <c r="CG582" s="58"/>
      <c r="CH582" s="58"/>
    </row>
    <row r="583" spans="1:86" ht="15">
      <c r="A583" s="164"/>
      <c r="B583" s="162" t="s">
        <v>215</v>
      </c>
      <c r="C583" s="198" t="s">
        <v>17</v>
      </c>
      <c r="D583" s="91">
        <f t="shared" si="24"/>
        <v>2.5000000000000001E-2</v>
      </c>
      <c r="E583" s="87">
        <v>2.5000000000000001E-2</v>
      </c>
      <c r="F583" s="87"/>
      <c r="G583" s="61"/>
      <c r="H583" s="61"/>
      <c r="I583" s="61"/>
      <c r="CB583" s="58"/>
      <c r="CC583" s="58"/>
      <c r="CD583" s="58"/>
      <c r="CE583" s="58"/>
      <c r="CF583" s="58"/>
      <c r="CG583" s="58"/>
      <c r="CH583" s="58"/>
    </row>
    <row r="584" spans="1:86" ht="15">
      <c r="A584" s="164"/>
      <c r="B584" s="162"/>
      <c r="C584" s="198" t="s">
        <v>14</v>
      </c>
      <c r="D584" s="91">
        <f t="shared" si="24"/>
        <v>36.979999999999997</v>
      </c>
      <c r="E584" s="87">
        <v>36.979999999999997</v>
      </c>
      <c r="F584" s="87"/>
      <c r="G584" s="61"/>
      <c r="H584" s="61"/>
      <c r="I584" s="61"/>
      <c r="CB584" s="58"/>
      <c r="CC584" s="58"/>
      <c r="CD584" s="58"/>
      <c r="CE584" s="58"/>
      <c r="CF584" s="58"/>
      <c r="CG584" s="58"/>
      <c r="CH584" s="58"/>
    </row>
    <row r="585" spans="1:86" ht="15">
      <c r="A585" s="164"/>
      <c r="B585" s="162" t="s">
        <v>45</v>
      </c>
      <c r="C585" s="198" t="s">
        <v>17</v>
      </c>
      <c r="D585" s="91">
        <f t="shared" si="24"/>
        <v>0</v>
      </c>
      <c r="E585" s="87"/>
      <c r="F585" s="87"/>
      <c r="G585" s="61"/>
      <c r="H585" s="61"/>
      <c r="I585" s="61"/>
      <c r="CB585" s="58"/>
      <c r="CC585" s="58"/>
      <c r="CD585" s="58"/>
      <c r="CE585" s="58"/>
      <c r="CF585" s="58"/>
      <c r="CG585" s="58"/>
      <c r="CH585" s="58"/>
    </row>
    <row r="586" spans="1:86" ht="15">
      <c r="A586" s="164"/>
      <c r="B586" s="162"/>
      <c r="C586" s="198" t="s">
        <v>14</v>
      </c>
      <c r="D586" s="91">
        <f t="shared" si="24"/>
        <v>0</v>
      </c>
      <c r="E586" s="87"/>
      <c r="F586" s="87"/>
      <c r="G586" s="61"/>
      <c r="H586" s="61"/>
      <c r="I586" s="61"/>
      <c r="CB586" s="58"/>
      <c r="CC586" s="58"/>
      <c r="CD586" s="58"/>
      <c r="CE586" s="58"/>
      <c r="CF586" s="58"/>
      <c r="CG586" s="58"/>
      <c r="CH586" s="58"/>
    </row>
    <row r="587" spans="1:86" ht="15">
      <c r="A587" s="164"/>
      <c r="B587" s="151" t="s">
        <v>47</v>
      </c>
      <c r="C587" s="198" t="s">
        <v>48</v>
      </c>
      <c r="D587" s="91">
        <f t="shared" si="24"/>
        <v>0</v>
      </c>
      <c r="E587" s="87"/>
      <c r="F587" s="87"/>
      <c r="G587" s="61"/>
      <c r="H587" s="61"/>
      <c r="I587" s="61"/>
      <c r="CB587" s="58"/>
      <c r="CC587" s="58"/>
      <c r="CD587" s="58"/>
      <c r="CE587" s="58"/>
      <c r="CF587" s="58"/>
      <c r="CG587" s="58"/>
      <c r="CH587" s="58"/>
    </row>
    <row r="588" spans="1:86" ht="15">
      <c r="A588" s="164"/>
      <c r="B588" s="151"/>
      <c r="C588" s="198" t="s">
        <v>14</v>
      </c>
      <c r="D588" s="91">
        <f t="shared" si="24"/>
        <v>0</v>
      </c>
      <c r="E588" s="87"/>
      <c r="F588" s="87"/>
      <c r="G588" s="61"/>
      <c r="H588" s="61"/>
      <c r="I588" s="61"/>
      <c r="CB588" s="58"/>
      <c r="CC588" s="58"/>
      <c r="CD588" s="58"/>
      <c r="CE588" s="58"/>
      <c r="CF588" s="58"/>
      <c r="CG588" s="58"/>
      <c r="CH588" s="58"/>
    </row>
    <row r="589" spans="1:86" ht="15">
      <c r="A589" s="164"/>
      <c r="B589" s="162" t="s">
        <v>50</v>
      </c>
      <c r="C589" s="198" t="s">
        <v>37</v>
      </c>
      <c r="D589" s="91">
        <f t="shared" si="24"/>
        <v>0</v>
      </c>
      <c r="E589" s="87"/>
      <c r="F589" s="87"/>
      <c r="G589" s="61"/>
      <c r="H589" s="61"/>
      <c r="I589" s="61"/>
      <c r="CB589" s="58"/>
      <c r="CC589" s="58"/>
      <c r="CD589" s="58"/>
      <c r="CE589" s="58"/>
      <c r="CF589" s="58"/>
      <c r="CG589" s="58"/>
      <c r="CH589" s="58"/>
    </row>
    <row r="590" spans="1:86" ht="15">
      <c r="A590" s="164"/>
      <c r="B590" s="162"/>
      <c r="C590" s="198" t="s">
        <v>14</v>
      </c>
      <c r="D590" s="91">
        <f t="shared" si="24"/>
        <v>0</v>
      </c>
      <c r="E590" s="87"/>
      <c r="F590" s="87"/>
      <c r="G590" s="61"/>
      <c r="H590" s="61"/>
      <c r="I590" s="61"/>
      <c r="CB590" s="58"/>
      <c r="CC590" s="58"/>
      <c r="CD590" s="58"/>
      <c r="CE590" s="58"/>
      <c r="CF590" s="58"/>
      <c r="CG590" s="58"/>
      <c r="CH590" s="58"/>
    </row>
    <row r="591" spans="1:86" ht="15">
      <c r="A591" s="164">
        <v>23</v>
      </c>
      <c r="B591" s="204" t="s">
        <v>237</v>
      </c>
      <c r="C591" s="199" t="s">
        <v>14</v>
      </c>
      <c r="D591" s="91">
        <f t="shared" si="24"/>
        <v>10.733000000000001</v>
      </c>
      <c r="E591" s="87">
        <f>E593+E595+E597+E599</f>
        <v>10.733000000000001</v>
      </c>
      <c r="F591" s="87">
        <f>F593+F595+F597+F599</f>
        <v>0</v>
      </c>
      <c r="G591" s="61"/>
      <c r="H591" s="61"/>
      <c r="I591" s="61"/>
      <c r="CB591" s="58"/>
      <c r="CC591" s="58"/>
      <c r="CD591" s="58"/>
      <c r="CE591" s="58"/>
      <c r="CF591" s="58"/>
      <c r="CG591" s="58"/>
      <c r="CH591" s="58"/>
    </row>
    <row r="592" spans="1:86" ht="15">
      <c r="A592" s="164"/>
      <c r="B592" s="162" t="s">
        <v>215</v>
      </c>
      <c r="C592" s="198" t="s">
        <v>17</v>
      </c>
      <c r="D592" s="91">
        <f t="shared" si="24"/>
        <v>0.01</v>
      </c>
      <c r="E592" s="87">
        <v>0.01</v>
      </c>
      <c r="F592" s="87"/>
      <c r="G592" s="61"/>
      <c r="H592" s="61"/>
      <c r="I592" s="61"/>
      <c r="CB592" s="58"/>
      <c r="CC592" s="58"/>
      <c r="CD592" s="58"/>
      <c r="CE592" s="58"/>
      <c r="CF592" s="58"/>
      <c r="CG592" s="58"/>
      <c r="CH592" s="58"/>
    </row>
    <row r="593" spans="1:86" ht="15">
      <c r="A593" s="164"/>
      <c r="B593" s="162"/>
      <c r="C593" s="198" t="s">
        <v>14</v>
      </c>
      <c r="D593" s="91">
        <f t="shared" si="24"/>
        <v>10.733000000000001</v>
      </c>
      <c r="E593" s="87">
        <v>10.733000000000001</v>
      </c>
      <c r="F593" s="87"/>
      <c r="G593" s="61"/>
      <c r="H593" s="61"/>
      <c r="I593" s="61"/>
      <c r="CB593" s="58"/>
      <c r="CC593" s="58"/>
      <c r="CD593" s="58"/>
      <c r="CE593" s="58"/>
      <c r="CF593" s="58"/>
      <c r="CG593" s="58"/>
      <c r="CH593" s="58"/>
    </row>
    <row r="594" spans="1:86" ht="14.25" customHeight="1">
      <c r="A594" s="164"/>
      <c r="B594" s="162" t="s">
        <v>45</v>
      </c>
      <c r="C594" s="198" t="s">
        <v>17</v>
      </c>
      <c r="D594" s="91">
        <f t="shared" si="24"/>
        <v>0</v>
      </c>
      <c r="E594" s="87"/>
      <c r="F594" s="87"/>
      <c r="G594" s="61"/>
      <c r="H594" s="61"/>
      <c r="I594" s="61"/>
      <c r="CB594" s="58"/>
      <c r="CC594" s="58"/>
      <c r="CD594" s="58"/>
      <c r="CE594" s="58"/>
      <c r="CF594" s="58"/>
      <c r="CG594" s="58"/>
      <c r="CH594" s="58"/>
    </row>
    <row r="595" spans="1:86" ht="15">
      <c r="A595" s="164"/>
      <c r="B595" s="162"/>
      <c r="C595" s="198" t="s">
        <v>14</v>
      </c>
      <c r="D595" s="91">
        <f t="shared" si="24"/>
        <v>0</v>
      </c>
      <c r="E595" s="87"/>
      <c r="F595" s="87"/>
      <c r="G595" s="61"/>
      <c r="H595" s="61"/>
      <c r="I595" s="61"/>
      <c r="CB595" s="58"/>
      <c r="CC595" s="58"/>
      <c r="CD595" s="58"/>
      <c r="CE595" s="58"/>
      <c r="CF595" s="58"/>
      <c r="CG595" s="58"/>
      <c r="CH595" s="58"/>
    </row>
    <row r="596" spans="1:86" ht="15">
      <c r="A596" s="164"/>
      <c r="B596" s="151" t="s">
        <v>47</v>
      </c>
      <c r="C596" s="198" t="s">
        <v>48</v>
      </c>
      <c r="D596" s="91">
        <f t="shared" si="24"/>
        <v>0</v>
      </c>
      <c r="E596" s="87"/>
      <c r="F596" s="87"/>
      <c r="G596" s="61"/>
      <c r="H596" s="61"/>
      <c r="I596" s="61"/>
      <c r="CB596" s="58"/>
      <c r="CC596" s="58"/>
      <c r="CD596" s="58"/>
      <c r="CE596" s="58"/>
      <c r="CF596" s="58"/>
      <c r="CG596" s="58"/>
      <c r="CH596" s="58"/>
    </row>
    <row r="597" spans="1:86" ht="15">
      <c r="A597" s="164"/>
      <c r="B597" s="151"/>
      <c r="C597" s="198" t="s">
        <v>14</v>
      </c>
      <c r="D597" s="91">
        <f t="shared" si="24"/>
        <v>0</v>
      </c>
      <c r="E597" s="87"/>
      <c r="F597" s="87"/>
      <c r="G597" s="61"/>
      <c r="H597" s="61"/>
      <c r="I597" s="61"/>
      <c r="CB597" s="58"/>
      <c r="CC597" s="58"/>
      <c r="CD597" s="58"/>
      <c r="CE597" s="58"/>
      <c r="CF597" s="58"/>
      <c r="CG597" s="58"/>
      <c r="CH597" s="58"/>
    </row>
    <row r="598" spans="1:86" ht="15">
      <c r="A598" s="164"/>
      <c r="B598" s="162" t="s">
        <v>50</v>
      </c>
      <c r="C598" s="198" t="s">
        <v>37</v>
      </c>
      <c r="D598" s="91">
        <f t="shared" si="24"/>
        <v>0</v>
      </c>
      <c r="E598" s="87"/>
      <c r="F598" s="87"/>
      <c r="G598" s="61"/>
      <c r="H598" s="61"/>
      <c r="I598" s="61"/>
      <c r="CB598" s="58"/>
      <c r="CC598" s="58"/>
      <c r="CD598" s="58"/>
      <c r="CE598" s="58"/>
      <c r="CF598" s="58"/>
      <c r="CG598" s="58"/>
      <c r="CH598" s="58"/>
    </row>
    <row r="599" spans="1:86" ht="15">
      <c r="A599" s="164"/>
      <c r="B599" s="162"/>
      <c r="C599" s="198" t="s">
        <v>14</v>
      </c>
      <c r="D599" s="91">
        <f t="shared" si="24"/>
        <v>0</v>
      </c>
      <c r="E599" s="87"/>
      <c r="F599" s="87"/>
      <c r="G599" s="61"/>
      <c r="H599" s="61"/>
      <c r="I599" s="61"/>
      <c r="CB599" s="58"/>
      <c r="CC599" s="58"/>
      <c r="CD599" s="58"/>
      <c r="CE599" s="58"/>
      <c r="CF599" s="58"/>
      <c r="CG599" s="58"/>
      <c r="CH599" s="58"/>
    </row>
    <row r="600" spans="1:86" ht="15">
      <c r="A600" s="164">
        <v>24</v>
      </c>
      <c r="B600" s="204" t="s">
        <v>238</v>
      </c>
      <c r="C600" s="199" t="s">
        <v>14</v>
      </c>
      <c r="D600" s="91">
        <f t="shared" si="24"/>
        <v>474.197</v>
      </c>
      <c r="E600" s="87">
        <f>E602+E604+E606+E608</f>
        <v>0</v>
      </c>
      <c r="F600" s="87">
        <f>F602+F604+F606+F608</f>
        <v>474.197</v>
      </c>
      <c r="G600" s="61"/>
      <c r="H600" s="61"/>
      <c r="I600" s="61"/>
      <c r="CB600" s="58"/>
      <c r="CC600" s="58"/>
      <c r="CD600" s="58"/>
      <c r="CE600" s="58"/>
      <c r="CF600" s="58"/>
      <c r="CG600" s="58"/>
      <c r="CH600" s="58"/>
    </row>
    <row r="601" spans="1:86" ht="15">
      <c r="A601" s="164"/>
      <c r="B601" s="162" t="s">
        <v>215</v>
      </c>
      <c r="C601" s="198" t="s">
        <v>17</v>
      </c>
      <c r="D601" s="91">
        <f t="shared" si="24"/>
        <v>0.377</v>
      </c>
      <c r="E601" s="87"/>
      <c r="F601" s="87">
        <v>0.377</v>
      </c>
      <c r="G601" s="61"/>
      <c r="H601" s="61"/>
      <c r="I601" s="61"/>
      <c r="CB601" s="58"/>
      <c r="CC601" s="58"/>
      <c r="CD601" s="58"/>
      <c r="CE601" s="58"/>
      <c r="CF601" s="58"/>
      <c r="CG601" s="58"/>
      <c r="CH601" s="58"/>
    </row>
    <row r="602" spans="1:86" ht="15">
      <c r="A602" s="164"/>
      <c r="B602" s="162"/>
      <c r="C602" s="198" t="s">
        <v>14</v>
      </c>
      <c r="D602" s="91">
        <f t="shared" si="24"/>
        <v>474.197</v>
      </c>
      <c r="E602" s="87"/>
      <c r="F602" s="87">
        <v>474.197</v>
      </c>
      <c r="G602" s="61"/>
      <c r="H602" s="61"/>
      <c r="I602" s="61"/>
      <c r="CB602" s="58"/>
      <c r="CC602" s="58"/>
      <c r="CD602" s="58"/>
      <c r="CE602" s="58"/>
      <c r="CF602" s="58"/>
      <c r="CG602" s="58"/>
      <c r="CH602" s="58"/>
    </row>
    <row r="603" spans="1:86" ht="14.25" customHeight="1">
      <c r="A603" s="164"/>
      <c r="B603" s="162" t="s">
        <v>45</v>
      </c>
      <c r="C603" s="198" t="s">
        <v>17</v>
      </c>
      <c r="D603" s="91">
        <f t="shared" si="24"/>
        <v>0</v>
      </c>
      <c r="E603" s="87"/>
      <c r="F603" s="87"/>
      <c r="G603" s="61"/>
      <c r="H603" s="61"/>
      <c r="I603" s="61"/>
      <c r="CB603" s="58"/>
      <c r="CC603" s="58"/>
      <c r="CD603" s="58"/>
      <c r="CE603" s="58"/>
      <c r="CF603" s="58"/>
      <c r="CG603" s="58"/>
      <c r="CH603" s="58"/>
    </row>
    <row r="604" spans="1:86" ht="15">
      <c r="A604" s="164"/>
      <c r="B604" s="162"/>
      <c r="C604" s="198" t="s">
        <v>14</v>
      </c>
      <c r="D604" s="91">
        <f t="shared" si="24"/>
        <v>0</v>
      </c>
      <c r="E604" s="87"/>
      <c r="F604" s="87"/>
      <c r="G604" s="61"/>
      <c r="H604" s="61"/>
      <c r="I604" s="61"/>
      <c r="CB604" s="58"/>
      <c r="CC604" s="58"/>
      <c r="CD604" s="58"/>
      <c r="CE604" s="58"/>
      <c r="CF604" s="58"/>
      <c r="CG604" s="58"/>
      <c r="CH604" s="58"/>
    </row>
    <row r="605" spans="1:86" ht="15">
      <c r="A605" s="164"/>
      <c r="B605" s="151" t="s">
        <v>47</v>
      </c>
      <c r="C605" s="198" t="s">
        <v>48</v>
      </c>
      <c r="D605" s="91">
        <f t="shared" ref="D605:D668" si="25">E605+F605</f>
        <v>0</v>
      </c>
      <c r="E605" s="87"/>
      <c r="F605" s="87"/>
      <c r="G605" s="61"/>
      <c r="H605" s="61"/>
      <c r="I605" s="61"/>
      <c r="CB605" s="58"/>
      <c r="CC605" s="58"/>
      <c r="CD605" s="58"/>
      <c r="CE605" s="58"/>
      <c r="CF605" s="58"/>
      <c r="CG605" s="58"/>
      <c r="CH605" s="58"/>
    </row>
    <row r="606" spans="1:86" ht="15">
      <c r="A606" s="164"/>
      <c r="B606" s="151"/>
      <c r="C606" s="198" t="s">
        <v>14</v>
      </c>
      <c r="D606" s="91">
        <f t="shared" si="25"/>
        <v>0</v>
      </c>
      <c r="E606" s="87"/>
      <c r="F606" s="87"/>
      <c r="G606" s="61"/>
      <c r="H606" s="61"/>
      <c r="I606" s="61"/>
      <c r="CB606" s="58"/>
      <c r="CC606" s="58"/>
      <c r="CD606" s="58"/>
      <c r="CE606" s="58"/>
      <c r="CF606" s="58"/>
      <c r="CG606" s="58"/>
      <c r="CH606" s="58"/>
    </row>
    <row r="607" spans="1:86" ht="15">
      <c r="A607" s="164"/>
      <c r="B607" s="162" t="s">
        <v>50</v>
      </c>
      <c r="C607" s="198" t="s">
        <v>37</v>
      </c>
      <c r="D607" s="91">
        <f t="shared" si="25"/>
        <v>0</v>
      </c>
      <c r="E607" s="87"/>
      <c r="F607" s="87"/>
      <c r="G607" s="61"/>
      <c r="H607" s="61"/>
      <c r="I607" s="61"/>
      <c r="CB607" s="58"/>
      <c r="CC607" s="58"/>
      <c r="CD607" s="58"/>
      <c r="CE607" s="58"/>
      <c r="CF607" s="58"/>
      <c r="CG607" s="58"/>
      <c r="CH607" s="58"/>
    </row>
    <row r="608" spans="1:86" ht="15">
      <c r="A608" s="164"/>
      <c r="B608" s="162"/>
      <c r="C608" s="198" t="s">
        <v>14</v>
      </c>
      <c r="D608" s="91">
        <f t="shared" si="25"/>
        <v>0</v>
      </c>
      <c r="E608" s="87"/>
      <c r="F608" s="87"/>
      <c r="G608" s="61"/>
      <c r="H608" s="61"/>
      <c r="I608" s="61"/>
      <c r="CB608" s="58"/>
      <c r="CC608" s="58"/>
      <c r="CD608" s="58"/>
      <c r="CE608" s="58"/>
      <c r="CF608" s="58"/>
      <c r="CG608" s="58"/>
      <c r="CH608" s="58"/>
    </row>
    <row r="609" spans="1:86" ht="15">
      <c r="A609" s="164">
        <v>25</v>
      </c>
      <c r="B609" s="204" t="s">
        <v>342</v>
      </c>
      <c r="C609" s="199" t="s">
        <v>14</v>
      </c>
      <c r="D609" s="91">
        <f t="shared" si="25"/>
        <v>60.14</v>
      </c>
      <c r="E609" s="87">
        <f>E611+E613+E615+E617</f>
        <v>0</v>
      </c>
      <c r="F609" s="87">
        <f>F611+F613+F615+F617</f>
        <v>60.14</v>
      </c>
      <c r="G609" s="61"/>
      <c r="H609" s="61"/>
      <c r="I609" s="61"/>
      <c r="CB609" s="58"/>
      <c r="CC609" s="58"/>
      <c r="CD609" s="58"/>
      <c r="CE609" s="58"/>
      <c r="CF609" s="58"/>
      <c r="CG609" s="58"/>
      <c r="CH609" s="58"/>
    </row>
    <row r="610" spans="1:86" ht="15">
      <c r="A610" s="164"/>
      <c r="B610" s="162" t="s">
        <v>215</v>
      </c>
      <c r="C610" s="198" t="s">
        <v>17</v>
      </c>
      <c r="D610" s="91">
        <f t="shared" si="25"/>
        <v>0.05</v>
      </c>
      <c r="E610" s="87"/>
      <c r="F610" s="87">
        <v>0.05</v>
      </c>
      <c r="G610" s="61"/>
      <c r="H610" s="61"/>
      <c r="I610" s="61"/>
      <c r="CB610" s="58"/>
      <c r="CC610" s="58"/>
      <c r="CD610" s="58"/>
      <c r="CE610" s="58"/>
      <c r="CF610" s="58"/>
      <c r="CG610" s="58"/>
      <c r="CH610" s="58"/>
    </row>
    <row r="611" spans="1:86" ht="15">
      <c r="A611" s="164"/>
      <c r="B611" s="162"/>
      <c r="C611" s="198" t="s">
        <v>14</v>
      </c>
      <c r="D611" s="91">
        <f t="shared" si="25"/>
        <v>60.14</v>
      </c>
      <c r="E611" s="87"/>
      <c r="F611" s="87">
        <v>60.14</v>
      </c>
      <c r="G611" s="61"/>
      <c r="H611" s="61"/>
      <c r="I611" s="61"/>
      <c r="CB611" s="58"/>
      <c r="CC611" s="58"/>
      <c r="CD611" s="58"/>
      <c r="CE611" s="58"/>
      <c r="CF611" s="58"/>
      <c r="CG611" s="58"/>
      <c r="CH611" s="58"/>
    </row>
    <row r="612" spans="1:86" ht="15">
      <c r="A612" s="164"/>
      <c r="B612" s="162" t="s">
        <v>45</v>
      </c>
      <c r="C612" s="198" t="s">
        <v>17</v>
      </c>
      <c r="D612" s="91">
        <f t="shared" si="25"/>
        <v>0</v>
      </c>
      <c r="E612" s="87"/>
      <c r="F612" s="87"/>
      <c r="G612" s="61"/>
      <c r="H612" s="61"/>
      <c r="I612" s="61"/>
      <c r="CB612" s="58"/>
      <c r="CC612" s="58"/>
      <c r="CD612" s="58"/>
      <c r="CE612" s="58"/>
      <c r="CF612" s="58"/>
      <c r="CG612" s="58"/>
      <c r="CH612" s="58"/>
    </row>
    <row r="613" spans="1:86" ht="15">
      <c r="A613" s="164"/>
      <c r="B613" s="162"/>
      <c r="C613" s="198" t="s">
        <v>14</v>
      </c>
      <c r="D613" s="91">
        <f t="shared" si="25"/>
        <v>0</v>
      </c>
      <c r="E613" s="87"/>
      <c r="F613" s="87"/>
      <c r="G613" s="61"/>
      <c r="H613" s="61"/>
      <c r="I613" s="61"/>
      <c r="CB613" s="58"/>
      <c r="CC613" s="58"/>
      <c r="CD613" s="58"/>
      <c r="CE613" s="58"/>
      <c r="CF613" s="58"/>
      <c r="CG613" s="58"/>
      <c r="CH613" s="58"/>
    </row>
    <row r="614" spans="1:86" ht="15">
      <c r="A614" s="164"/>
      <c r="B614" s="151" t="s">
        <v>47</v>
      </c>
      <c r="C614" s="198" t="s">
        <v>48</v>
      </c>
      <c r="D614" s="91">
        <f t="shared" si="25"/>
        <v>0</v>
      </c>
      <c r="E614" s="87"/>
      <c r="F614" s="87"/>
      <c r="G614" s="61"/>
      <c r="H614" s="61"/>
      <c r="I614" s="61"/>
      <c r="CB614" s="58"/>
      <c r="CC614" s="58"/>
      <c r="CD614" s="58"/>
      <c r="CE614" s="58"/>
      <c r="CF614" s="58"/>
      <c r="CG614" s="58"/>
      <c r="CH614" s="58"/>
    </row>
    <row r="615" spans="1:86" ht="15">
      <c r="A615" s="164"/>
      <c r="B615" s="151"/>
      <c r="C615" s="198" t="s">
        <v>14</v>
      </c>
      <c r="D615" s="91">
        <f t="shared" si="25"/>
        <v>0</v>
      </c>
      <c r="E615" s="87"/>
      <c r="F615" s="87"/>
      <c r="G615" s="61"/>
      <c r="H615" s="61"/>
      <c r="I615" s="61"/>
      <c r="CB615" s="58"/>
      <c r="CC615" s="58"/>
      <c r="CD615" s="58"/>
      <c r="CE615" s="58"/>
      <c r="CF615" s="58"/>
      <c r="CG615" s="58"/>
      <c r="CH615" s="58"/>
    </row>
    <row r="616" spans="1:86" ht="15">
      <c r="A616" s="164"/>
      <c r="B616" s="162" t="s">
        <v>50</v>
      </c>
      <c r="C616" s="198" t="s">
        <v>37</v>
      </c>
      <c r="D616" s="91">
        <f t="shared" si="25"/>
        <v>0</v>
      </c>
      <c r="E616" s="87"/>
      <c r="F616" s="87"/>
      <c r="G616" s="61"/>
      <c r="H616" s="61"/>
      <c r="I616" s="61"/>
      <c r="CB616" s="58"/>
      <c r="CC616" s="58"/>
      <c r="CD616" s="58"/>
      <c r="CE616" s="58"/>
      <c r="CF616" s="58"/>
      <c r="CG616" s="58"/>
      <c r="CH616" s="58"/>
    </row>
    <row r="617" spans="1:86" ht="15">
      <c r="A617" s="164"/>
      <c r="B617" s="162"/>
      <c r="C617" s="198" t="s">
        <v>14</v>
      </c>
      <c r="D617" s="91">
        <f t="shared" si="25"/>
        <v>0</v>
      </c>
      <c r="E617" s="87"/>
      <c r="F617" s="87"/>
      <c r="G617" s="61"/>
      <c r="H617" s="61"/>
      <c r="I617" s="61"/>
      <c r="CB617" s="58"/>
      <c r="CC617" s="58"/>
      <c r="CD617" s="58"/>
      <c r="CE617" s="58"/>
      <c r="CF617" s="58"/>
      <c r="CG617" s="58"/>
      <c r="CH617" s="58"/>
    </row>
    <row r="618" spans="1:86" ht="15">
      <c r="A618" s="164">
        <v>26</v>
      </c>
      <c r="B618" s="204" t="s">
        <v>341</v>
      </c>
      <c r="C618" s="199" t="s">
        <v>14</v>
      </c>
      <c r="D618" s="91">
        <f t="shared" si="25"/>
        <v>75.182000000000002</v>
      </c>
      <c r="E618" s="87">
        <f>E620+E622+E624+E626</f>
        <v>0</v>
      </c>
      <c r="F618" s="87">
        <f>F620+F622+F624+F626</f>
        <v>75.182000000000002</v>
      </c>
      <c r="G618" s="61"/>
      <c r="H618" s="61"/>
      <c r="I618" s="61"/>
      <c r="CB618" s="58"/>
      <c r="CC618" s="58"/>
      <c r="CD618" s="58"/>
      <c r="CE618" s="58"/>
      <c r="CF618" s="58"/>
      <c r="CG618" s="58"/>
      <c r="CH618" s="58"/>
    </row>
    <row r="619" spans="1:86" ht="15">
      <c r="A619" s="164"/>
      <c r="B619" s="162" t="s">
        <v>215</v>
      </c>
      <c r="C619" s="198" t="s">
        <v>17</v>
      </c>
      <c r="D619" s="91">
        <f t="shared" si="25"/>
        <v>0</v>
      </c>
      <c r="E619" s="87"/>
      <c r="F619" s="87"/>
      <c r="G619" s="61"/>
      <c r="H619" s="61"/>
      <c r="I619" s="61"/>
      <c r="CB619" s="58"/>
      <c r="CC619" s="58"/>
      <c r="CD619" s="58"/>
      <c r="CE619" s="58"/>
      <c r="CF619" s="58"/>
      <c r="CG619" s="58"/>
      <c r="CH619" s="58"/>
    </row>
    <row r="620" spans="1:86" ht="15">
      <c r="A620" s="164"/>
      <c r="B620" s="162"/>
      <c r="C620" s="198" t="s">
        <v>14</v>
      </c>
      <c r="D620" s="91">
        <f t="shared" si="25"/>
        <v>0</v>
      </c>
      <c r="E620" s="87"/>
      <c r="F620" s="87"/>
      <c r="G620" s="61"/>
      <c r="H620" s="61"/>
      <c r="I620" s="61"/>
      <c r="CB620" s="58"/>
      <c r="CC620" s="58"/>
      <c r="CD620" s="58"/>
      <c r="CE620" s="58"/>
      <c r="CF620" s="58"/>
      <c r="CG620" s="58"/>
      <c r="CH620" s="58"/>
    </row>
    <row r="621" spans="1:86" ht="15">
      <c r="A621" s="164"/>
      <c r="B621" s="162" t="s">
        <v>45</v>
      </c>
      <c r="C621" s="198" t="s">
        <v>17</v>
      </c>
      <c r="D621" s="91">
        <f t="shared" si="25"/>
        <v>2.1000000000000001E-2</v>
      </c>
      <c r="E621" s="87"/>
      <c r="F621" s="87">
        <v>2.1000000000000001E-2</v>
      </c>
      <c r="G621" s="61"/>
      <c r="H621" s="61"/>
      <c r="I621" s="61"/>
      <c r="CB621" s="58"/>
      <c r="CC621" s="58"/>
      <c r="CD621" s="58"/>
      <c r="CE621" s="58"/>
      <c r="CF621" s="58"/>
      <c r="CG621" s="58"/>
      <c r="CH621" s="58"/>
    </row>
    <row r="622" spans="1:86" ht="15">
      <c r="A622" s="164"/>
      <c r="B622" s="162"/>
      <c r="C622" s="198" t="s">
        <v>14</v>
      </c>
      <c r="D622" s="91">
        <f t="shared" si="25"/>
        <v>75.182000000000002</v>
      </c>
      <c r="E622" s="87"/>
      <c r="F622" s="87">
        <v>75.182000000000002</v>
      </c>
      <c r="G622" s="61"/>
      <c r="H622" s="61"/>
      <c r="I622" s="61"/>
      <c r="CB622" s="58"/>
      <c r="CC622" s="58"/>
      <c r="CD622" s="58"/>
      <c r="CE622" s="58"/>
      <c r="CF622" s="58"/>
      <c r="CG622" s="58"/>
      <c r="CH622" s="58"/>
    </row>
    <row r="623" spans="1:86" ht="15">
      <c r="A623" s="164"/>
      <c r="B623" s="151" t="s">
        <v>47</v>
      </c>
      <c r="C623" s="198" t="s">
        <v>48</v>
      </c>
      <c r="D623" s="91">
        <f t="shared" si="25"/>
        <v>0</v>
      </c>
      <c r="E623" s="87"/>
      <c r="F623" s="87"/>
      <c r="G623" s="61"/>
      <c r="H623" s="61"/>
      <c r="I623" s="61"/>
      <c r="CB623" s="58"/>
      <c r="CC623" s="58"/>
      <c r="CD623" s="58"/>
      <c r="CE623" s="58"/>
      <c r="CF623" s="58"/>
      <c r="CG623" s="58"/>
      <c r="CH623" s="58"/>
    </row>
    <row r="624" spans="1:86" ht="15">
      <c r="A624" s="164"/>
      <c r="B624" s="151"/>
      <c r="C624" s="198" t="s">
        <v>14</v>
      </c>
      <c r="D624" s="91">
        <f t="shared" si="25"/>
        <v>0</v>
      </c>
      <c r="E624" s="87"/>
      <c r="F624" s="87"/>
      <c r="G624" s="61"/>
      <c r="H624" s="61"/>
      <c r="I624" s="61"/>
      <c r="CB624" s="58"/>
      <c r="CC624" s="58"/>
      <c r="CD624" s="58"/>
      <c r="CE624" s="58"/>
      <c r="CF624" s="58"/>
      <c r="CG624" s="58"/>
      <c r="CH624" s="58"/>
    </row>
    <row r="625" spans="1:86" ht="15">
      <c r="A625" s="164"/>
      <c r="B625" s="162" t="s">
        <v>50</v>
      </c>
      <c r="C625" s="198" t="s">
        <v>37</v>
      </c>
      <c r="D625" s="91">
        <f t="shared" si="25"/>
        <v>0</v>
      </c>
      <c r="E625" s="87"/>
      <c r="F625" s="87"/>
      <c r="G625" s="61"/>
      <c r="H625" s="61"/>
      <c r="I625" s="61"/>
      <c r="CB625" s="58"/>
      <c r="CC625" s="58"/>
      <c r="CD625" s="58"/>
      <c r="CE625" s="58"/>
      <c r="CF625" s="58"/>
      <c r="CG625" s="58"/>
      <c r="CH625" s="58"/>
    </row>
    <row r="626" spans="1:86" ht="15">
      <c r="A626" s="164"/>
      <c r="B626" s="162"/>
      <c r="C626" s="198" t="s">
        <v>14</v>
      </c>
      <c r="D626" s="91">
        <f t="shared" si="25"/>
        <v>0</v>
      </c>
      <c r="E626" s="87"/>
      <c r="F626" s="87"/>
      <c r="G626" s="61"/>
      <c r="H626" s="61"/>
      <c r="I626" s="61"/>
      <c r="CB626" s="58"/>
      <c r="CC626" s="58"/>
      <c r="CD626" s="58"/>
      <c r="CE626" s="58"/>
      <c r="CF626" s="58"/>
      <c r="CG626" s="58"/>
      <c r="CH626" s="58"/>
    </row>
    <row r="627" spans="1:86" ht="15">
      <c r="A627" s="164">
        <v>27</v>
      </c>
      <c r="B627" s="204" t="s">
        <v>340</v>
      </c>
      <c r="C627" s="199" t="s">
        <v>14</v>
      </c>
      <c r="D627" s="91">
        <f t="shared" si="25"/>
        <v>248.96</v>
      </c>
      <c r="E627" s="87">
        <f>E629+E631+E633+E635</f>
        <v>0</v>
      </c>
      <c r="F627" s="87">
        <f>F629+F631+F633+F635</f>
        <v>248.96</v>
      </c>
      <c r="G627" s="61"/>
      <c r="H627" s="61"/>
      <c r="I627" s="61"/>
      <c r="CB627" s="58"/>
      <c r="CC627" s="58"/>
      <c r="CD627" s="58"/>
      <c r="CE627" s="58"/>
      <c r="CF627" s="58"/>
      <c r="CG627" s="58"/>
      <c r="CH627" s="58"/>
    </row>
    <row r="628" spans="1:86" ht="15">
      <c r="A628" s="164"/>
      <c r="B628" s="162" t="s">
        <v>215</v>
      </c>
      <c r="C628" s="198" t="s">
        <v>17</v>
      </c>
      <c r="D628" s="91">
        <f t="shared" si="25"/>
        <v>0</v>
      </c>
      <c r="E628" s="87"/>
      <c r="F628" s="87"/>
      <c r="G628" s="61"/>
      <c r="H628" s="61"/>
      <c r="I628" s="61"/>
      <c r="CB628" s="58"/>
      <c r="CC628" s="58"/>
      <c r="CD628" s="58"/>
      <c r="CE628" s="58"/>
      <c r="CF628" s="58"/>
      <c r="CG628" s="58"/>
      <c r="CH628" s="58"/>
    </row>
    <row r="629" spans="1:86" ht="15">
      <c r="A629" s="164"/>
      <c r="B629" s="162"/>
      <c r="C629" s="198" t="s">
        <v>14</v>
      </c>
      <c r="D629" s="91">
        <f t="shared" si="25"/>
        <v>0</v>
      </c>
      <c r="E629" s="87"/>
      <c r="F629" s="87"/>
      <c r="G629" s="61"/>
      <c r="H629" s="61"/>
      <c r="I629" s="61"/>
      <c r="CB629" s="58"/>
      <c r="CC629" s="58"/>
      <c r="CD629" s="58"/>
      <c r="CE629" s="58"/>
      <c r="CF629" s="58"/>
      <c r="CG629" s="58"/>
      <c r="CH629" s="58"/>
    </row>
    <row r="630" spans="1:86" ht="15">
      <c r="A630" s="164"/>
      <c r="B630" s="162" t="s">
        <v>45</v>
      </c>
      <c r="C630" s="198" t="s">
        <v>17</v>
      </c>
      <c r="D630" s="91">
        <f t="shared" si="25"/>
        <v>6.9000000000000006E-2</v>
      </c>
      <c r="E630" s="87"/>
      <c r="F630" s="87">
        <v>6.9000000000000006E-2</v>
      </c>
      <c r="G630" s="61"/>
      <c r="H630" s="61"/>
      <c r="I630" s="61"/>
      <c r="CB630" s="58"/>
      <c r="CC630" s="58"/>
      <c r="CD630" s="58"/>
      <c r="CE630" s="58"/>
      <c r="CF630" s="58"/>
      <c r="CG630" s="58"/>
      <c r="CH630" s="58"/>
    </row>
    <row r="631" spans="1:86" ht="15">
      <c r="A631" s="164"/>
      <c r="B631" s="162"/>
      <c r="C631" s="198" t="s">
        <v>14</v>
      </c>
      <c r="D631" s="91">
        <f t="shared" si="25"/>
        <v>248.96</v>
      </c>
      <c r="E631" s="87"/>
      <c r="F631" s="87">
        <v>248.96</v>
      </c>
      <c r="G631" s="61"/>
      <c r="H631" s="61"/>
      <c r="I631" s="61"/>
      <c r="CB631" s="58"/>
      <c r="CC631" s="58"/>
      <c r="CD631" s="58"/>
      <c r="CE631" s="58"/>
      <c r="CF631" s="58"/>
      <c r="CG631" s="58"/>
      <c r="CH631" s="58"/>
    </row>
    <row r="632" spans="1:86" ht="15">
      <c r="A632" s="164"/>
      <c r="B632" s="151" t="s">
        <v>47</v>
      </c>
      <c r="C632" s="198" t="s">
        <v>48</v>
      </c>
      <c r="D632" s="91">
        <f t="shared" si="25"/>
        <v>0</v>
      </c>
      <c r="E632" s="87"/>
      <c r="F632" s="87"/>
      <c r="G632" s="61"/>
      <c r="H632" s="61"/>
      <c r="I632" s="61"/>
      <c r="CB632" s="58"/>
      <c r="CC632" s="58"/>
      <c r="CD632" s="58"/>
      <c r="CE632" s="58"/>
      <c r="CF632" s="58"/>
      <c r="CG632" s="58"/>
      <c r="CH632" s="58"/>
    </row>
    <row r="633" spans="1:86" ht="15">
      <c r="A633" s="164"/>
      <c r="B633" s="151"/>
      <c r="C633" s="198" t="s">
        <v>14</v>
      </c>
      <c r="D633" s="91">
        <f t="shared" si="25"/>
        <v>0</v>
      </c>
      <c r="E633" s="87"/>
      <c r="F633" s="87"/>
      <c r="G633" s="61"/>
      <c r="H633" s="61"/>
      <c r="I633" s="61"/>
      <c r="CB633" s="58"/>
      <c r="CC633" s="58"/>
      <c r="CD633" s="58"/>
      <c r="CE633" s="58"/>
      <c r="CF633" s="58"/>
      <c r="CG633" s="58"/>
      <c r="CH633" s="58"/>
    </row>
    <row r="634" spans="1:86" ht="15">
      <c r="A634" s="164"/>
      <c r="B634" s="162" t="s">
        <v>50</v>
      </c>
      <c r="C634" s="198" t="s">
        <v>37</v>
      </c>
      <c r="D634" s="91">
        <f t="shared" si="25"/>
        <v>0</v>
      </c>
      <c r="E634" s="87"/>
      <c r="F634" s="87"/>
      <c r="G634" s="61"/>
      <c r="H634" s="61"/>
      <c r="I634" s="61"/>
      <c r="CB634" s="58"/>
      <c r="CC634" s="58"/>
      <c r="CD634" s="58"/>
      <c r="CE634" s="58"/>
      <c r="CF634" s="58"/>
      <c r="CG634" s="58"/>
      <c r="CH634" s="58"/>
    </row>
    <row r="635" spans="1:86" ht="15">
      <c r="A635" s="164"/>
      <c r="B635" s="162"/>
      <c r="C635" s="198" t="s">
        <v>14</v>
      </c>
      <c r="D635" s="91">
        <f t="shared" si="25"/>
        <v>0</v>
      </c>
      <c r="E635" s="87"/>
      <c r="F635" s="87"/>
      <c r="G635" s="61"/>
      <c r="H635" s="61"/>
      <c r="I635" s="61"/>
      <c r="CB635" s="58"/>
      <c r="CC635" s="58"/>
      <c r="CD635" s="58"/>
      <c r="CE635" s="58"/>
      <c r="CF635" s="58"/>
      <c r="CG635" s="58"/>
      <c r="CH635" s="58"/>
    </row>
    <row r="636" spans="1:86" ht="15">
      <c r="A636" s="164">
        <v>28</v>
      </c>
      <c r="B636" s="204" t="s">
        <v>242</v>
      </c>
      <c r="C636" s="199" t="s">
        <v>14</v>
      </c>
      <c r="D636" s="91">
        <f t="shared" si="25"/>
        <v>39.710999999999999</v>
      </c>
      <c r="E636" s="87">
        <f>E638+E640+E642+E644</f>
        <v>0</v>
      </c>
      <c r="F636" s="87">
        <f>F638+F640+F642+F644</f>
        <v>39.710999999999999</v>
      </c>
      <c r="G636" s="61"/>
      <c r="H636" s="61"/>
      <c r="I636" s="61"/>
      <c r="CB636" s="58"/>
      <c r="CC636" s="58"/>
      <c r="CD636" s="58"/>
      <c r="CE636" s="58"/>
      <c r="CF636" s="58"/>
      <c r="CG636" s="58"/>
      <c r="CH636" s="58"/>
    </row>
    <row r="637" spans="1:86" ht="15">
      <c r="A637" s="164"/>
      <c r="B637" s="162" t="s">
        <v>215</v>
      </c>
      <c r="C637" s="198" t="s">
        <v>17</v>
      </c>
      <c r="D637" s="91">
        <f t="shared" si="25"/>
        <v>0</v>
      </c>
      <c r="E637" s="87"/>
      <c r="F637" s="87"/>
      <c r="G637" s="61"/>
      <c r="H637" s="61"/>
      <c r="I637" s="61"/>
      <c r="CB637" s="58"/>
      <c r="CC637" s="58"/>
      <c r="CD637" s="58"/>
      <c r="CE637" s="58"/>
      <c r="CF637" s="58"/>
      <c r="CG637" s="58"/>
      <c r="CH637" s="58"/>
    </row>
    <row r="638" spans="1:86" ht="15">
      <c r="A638" s="164"/>
      <c r="B638" s="162"/>
      <c r="C638" s="198" t="s">
        <v>14</v>
      </c>
      <c r="D638" s="91">
        <f t="shared" si="25"/>
        <v>0</v>
      </c>
      <c r="E638" s="87"/>
      <c r="F638" s="87"/>
      <c r="G638" s="61"/>
      <c r="H638" s="61"/>
      <c r="I638" s="61"/>
      <c r="CB638" s="58"/>
      <c r="CC638" s="58"/>
      <c r="CD638" s="58"/>
      <c r="CE638" s="58"/>
      <c r="CF638" s="58"/>
      <c r="CG638" s="58"/>
      <c r="CH638" s="58"/>
    </row>
    <row r="639" spans="1:86" ht="15">
      <c r="A639" s="164"/>
      <c r="B639" s="162" t="s">
        <v>45</v>
      </c>
      <c r="C639" s="198" t="s">
        <v>17</v>
      </c>
      <c r="D639" s="91">
        <f t="shared" si="25"/>
        <v>1.2E-2</v>
      </c>
      <c r="E639" s="87"/>
      <c r="F639" s="87">
        <v>1.2E-2</v>
      </c>
      <c r="G639" s="61"/>
      <c r="H639" s="61"/>
      <c r="I639" s="61"/>
      <c r="CB639" s="58"/>
      <c r="CC639" s="58"/>
      <c r="CD639" s="58"/>
      <c r="CE639" s="58"/>
      <c r="CF639" s="58"/>
      <c r="CG639" s="58"/>
      <c r="CH639" s="58"/>
    </row>
    <row r="640" spans="1:86" ht="15">
      <c r="A640" s="164"/>
      <c r="B640" s="162"/>
      <c r="C640" s="198" t="s">
        <v>14</v>
      </c>
      <c r="D640" s="91">
        <f t="shared" si="25"/>
        <v>39.710999999999999</v>
      </c>
      <c r="E640" s="87"/>
      <c r="F640" s="87">
        <v>39.710999999999999</v>
      </c>
      <c r="G640" s="61"/>
      <c r="H640" s="61"/>
      <c r="I640" s="61"/>
      <c r="CB640" s="58"/>
      <c r="CC640" s="58"/>
      <c r="CD640" s="58"/>
      <c r="CE640" s="58"/>
      <c r="CF640" s="58"/>
      <c r="CG640" s="58"/>
      <c r="CH640" s="58"/>
    </row>
    <row r="641" spans="1:86" ht="15">
      <c r="A641" s="164"/>
      <c r="B641" s="151" t="s">
        <v>47</v>
      </c>
      <c r="C641" s="198" t="s">
        <v>48</v>
      </c>
      <c r="D641" s="91">
        <f t="shared" si="25"/>
        <v>0</v>
      </c>
      <c r="E641" s="87"/>
      <c r="F641" s="87"/>
      <c r="G641" s="61"/>
      <c r="H641" s="61"/>
      <c r="I641" s="61"/>
      <c r="CB641" s="58"/>
      <c r="CC641" s="58"/>
      <c r="CD641" s="58"/>
      <c r="CE641" s="58"/>
      <c r="CF641" s="58"/>
      <c r="CG641" s="58"/>
      <c r="CH641" s="58"/>
    </row>
    <row r="642" spans="1:86" ht="15">
      <c r="A642" s="164"/>
      <c r="B642" s="151"/>
      <c r="C642" s="198" t="s">
        <v>14</v>
      </c>
      <c r="D642" s="91">
        <f t="shared" si="25"/>
        <v>0</v>
      </c>
      <c r="E642" s="87"/>
      <c r="F642" s="87"/>
      <c r="G642" s="61"/>
      <c r="H642" s="61"/>
      <c r="I642" s="61"/>
      <c r="CB642" s="58"/>
      <c r="CC642" s="58"/>
      <c r="CD642" s="58"/>
      <c r="CE642" s="58"/>
      <c r="CF642" s="58"/>
      <c r="CG642" s="58"/>
      <c r="CH642" s="58"/>
    </row>
    <row r="643" spans="1:86" ht="15">
      <c r="A643" s="164"/>
      <c r="B643" s="162" t="s">
        <v>50</v>
      </c>
      <c r="C643" s="198" t="s">
        <v>37</v>
      </c>
      <c r="D643" s="91">
        <f t="shared" si="25"/>
        <v>0</v>
      </c>
      <c r="E643" s="87"/>
      <c r="F643" s="87"/>
      <c r="G643" s="61"/>
      <c r="H643" s="61"/>
      <c r="I643" s="61"/>
      <c r="CB643" s="58"/>
      <c r="CC643" s="58"/>
      <c r="CD643" s="58"/>
      <c r="CE643" s="58"/>
      <c r="CF643" s="58"/>
      <c r="CG643" s="58"/>
      <c r="CH643" s="58"/>
    </row>
    <row r="644" spans="1:86" ht="15">
      <c r="A644" s="164"/>
      <c r="B644" s="162"/>
      <c r="C644" s="198" t="s">
        <v>14</v>
      </c>
      <c r="D644" s="91">
        <f t="shared" si="25"/>
        <v>0</v>
      </c>
      <c r="E644" s="87"/>
      <c r="F644" s="87"/>
      <c r="G644" s="61"/>
      <c r="H644" s="61"/>
      <c r="I644" s="61"/>
      <c r="CB644" s="58"/>
      <c r="CC644" s="58"/>
      <c r="CD644" s="58"/>
      <c r="CE644" s="58"/>
      <c r="CF644" s="58"/>
      <c r="CG644" s="58"/>
      <c r="CH644" s="58"/>
    </row>
    <row r="645" spans="1:86" ht="15">
      <c r="A645" s="164">
        <v>29</v>
      </c>
      <c r="B645" s="204" t="s">
        <v>243</v>
      </c>
      <c r="C645" s="199" t="s">
        <v>14</v>
      </c>
      <c r="D645" s="91">
        <f t="shared" si="25"/>
        <v>10.785</v>
      </c>
      <c r="E645" s="87">
        <f>E647+E649+E651+E653</f>
        <v>0</v>
      </c>
      <c r="F645" s="87">
        <f>F647+F649+F651+F653</f>
        <v>10.785</v>
      </c>
      <c r="G645" s="61"/>
      <c r="H645" s="61"/>
      <c r="I645" s="61"/>
      <c r="CB645" s="58"/>
      <c r="CC645" s="58"/>
      <c r="CD645" s="58"/>
      <c r="CE645" s="58"/>
      <c r="CF645" s="58"/>
      <c r="CG645" s="58"/>
      <c r="CH645" s="58"/>
    </row>
    <row r="646" spans="1:86" ht="15">
      <c r="A646" s="164"/>
      <c r="B646" s="162" t="s">
        <v>215</v>
      </c>
      <c r="C646" s="198" t="s">
        <v>17</v>
      </c>
      <c r="D646" s="91">
        <f t="shared" si="25"/>
        <v>0</v>
      </c>
      <c r="E646" s="87"/>
      <c r="F646" s="87"/>
      <c r="G646" s="61"/>
      <c r="H646" s="61"/>
      <c r="I646" s="61"/>
      <c r="CB646" s="58"/>
      <c r="CC646" s="58"/>
      <c r="CD646" s="58"/>
      <c r="CE646" s="58"/>
      <c r="CF646" s="58"/>
      <c r="CG646" s="58"/>
      <c r="CH646" s="58"/>
    </row>
    <row r="647" spans="1:86" ht="15">
      <c r="A647" s="164"/>
      <c r="B647" s="162"/>
      <c r="C647" s="198" t="s">
        <v>14</v>
      </c>
      <c r="D647" s="91">
        <f t="shared" si="25"/>
        <v>0</v>
      </c>
      <c r="E647" s="87"/>
      <c r="F647" s="87"/>
      <c r="G647" s="61"/>
      <c r="H647" s="61"/>
      <c r="I647" s="61"/>
      <c r="CB647" s="58"/>
      <c r="CC647" s="58"/>
      <c r="CD647" s="58"/>
      <c r="CE647" s="58"/>
      <c r="CF647" s="58"/>
      <c r="CG647" s="58"/>
      <c r="CH647" s="58"/>
    </row>
    <row r="648" spans="1:86" ht="15">
      <c r="A648" s="164"/>
      <c r="B648" s="162" t="s">
        <v>45</v>
      </c>
      <c r="C648" s="198" t="s">
        <v>17</v>
      </c>
      <c r="D648" s="91">
        <f t="shared" si="25"/>
        <v>3.0000000000000001E-3</v>
      </c>
      <c r="E648" s="87"/>
      <c r="F648" s="87">
        <v>3.0000000000000001E-3</v>
      </c>
      <c r="G648" s="61"/>
      <c r="H648" s="61"/>
      <c r="I648" s="61"/>
      <c r="CB648" s="58"/>
      <c r="CC648" s="58"/>
      <c r="CD648" s="58"/>
      <c r="CE648" s="58"/>
      <c r="CF648" s="58"/>
      <c r="CG648" s="58"/>
      <c r="CH648" s="58"/>
    </row>
    <row r="649" spans="1:86" ht="15">
      <c r="A649" s="164"/>
      <c r="B649" s="162"/>
      <c r="C649" s="198" t="s">
        <v>14</v>
      </c>
      <c r="D649" s="91">
        <f t="shared" si="25"/>
        <v>10.785</v>
      </c>
      <c r="E649" s="87"/>
      <c r="F649" s="87">
        <v>10.785</v>
      </c>
      <c r="G649" s="61"/>
      <c r="H649" s="61"/>
      <c r="I649" s="61"/>
      <c r="CB649" s="58"/>
      <c r="CC649" s="58"/>
      <c r="CD649" s="58"/>
      <c r="CE649" s="58"/>
      <c r="CF649" s="58"/>
      <c r="CG649" s="58"/>
      <c r="CH649" s="58"/>
    </row>
    <row r="650" spans="1:86" ht="15">
      <c r="A650" s="164"/>
      <c r="B650" s="151" t="s">
        <v>47</v>
      </c>
      <c r="C650" s="198" t="s">
        <v>48</v>
      </c>
      <c r="D650" s="91">
        <f t="shared" si="25"/>
        <v>0</v>
      </c>
      <c r="E650" s="87"/>
      <c r="F650" s="87"/>
      <c r="G650" s="61"/>
      <c r="H650" s="61"/>
      <c r="I650" s="61"/>
      <c r="CB650" s="58"/>
      <c r="CC650" s="58"/>
      <c r="CD650" s="58"/>
      <c r="CE650" s="58"/>
      <c r="CF650" s="58"/>
      <c r="CG650" s="58"/>
      <c r="CH650" s="58"/>
    </row>
    <row r="651" spans="1:86" ht="15">
      <c r="A651" s="164"/>
      <c r="B651" s="151"/>
      <c r="C651" s="198" t="s">
        <v>14</v>
      </c>
      <c r="D651" s="91">
        <f t="shared" si="25"/>
        <v>0</v>
      </c>
      <c r="E651" s="87"/>
      <c r="F651" s="87"/>
      <c r="G651" s="61"/>
      <c r="H651" s="61"/>
      <c r="I651" s="61"/>
      <c r="CB651" s="58"/>
      <c r="CC651" s="58"/>
      <c r="CD651" s="58"/>
      <c r="CE651" s="58"/>
      <c r="CF651" s="58"/>
      <c r="CG651" s="58"/>
      <c r="CH651" s="58"/>
    </row>
    <row r="652" spans="1:86" ht="15">
      <c r="A652" s="164"/>
      <c r="B652" s="162" t="s">
        <v>50</v>
      </c>
      <c r="C652" s="198" t="s">
        <v>37</v>
      </c>
      <c r="D652" s="91">
        <f t="shared" si="25"/>
        <v>0</v>
      </c>
      <c r="E652" s="87"/>
      <c r="F652" s="87"/>
      <c r="G652" s="61"/>
      <c r="H652" s="61"/>
      <c r="I652" s="61"/>
      <c r="CB652" s="58"/>
      <c r="CC652" s="58"/>
      <c r="CD652" s="58"/>
      <c r="CE652" s="58"/>
      <c r="CF652" s="58"/>
      <c r="CG652" s="58"/>
      <c r="CH652" s="58"/>
    </row>
    <row r="653" spans="1:86" ht="15">
      <c r="A653" s="164"/>
      <c r="B653" s="162"/>
      <c r="C653" s="198" t="s">
        <v>14</v>
      </c>
      <c r="D653" s="91">
        <f t="shared" si="25"/>
        <v>0</v>
      </c>
      <c r="E653" s="87"/>
      <c r="F653" s="87"/>
      <c r="G653" s="61"/>
      <c r="H653" s="61"/>
      <c r="I653" s="61"/>
      <c r="CB653" s="58"/>
      <c r="CC653" s="58"/>
      <c r="CD653" s="58"/>
      <c r="CE653" s="58"/>
      <c r="CF653" s="58"/>
      <c r="CG653" s="58"/>
      <c r="CH653" s="58"/>
    </row>
    <row r="654" spans="1:86" ht="15">
      <c r="A654" s="164">
        <v>30</v>
      </c>
      <c r="B654" s="204" t="s">
        <v>244</v>
      </c>
      <c r="C654" s="199" t="s">
        <v>14</v>
      </c>
      <c r="D654" s="91">
        <f t="shared" si="25"/>
        <v>4.5490000000000004</v>
      </c>
      <c r="E654" s="87">
        <f>E656+E658+E660+E662</f>
        <v>4.5490000000000004</v>
      </c>
      <c r="F654" s="87">
        <f>F656+F658+F660+F662</f>
        <v>0</v>
      </c>
      <c r="G654" s="61"/>
      <c r="H654" s="61"/>
      <c r="I654" s="61"/>
      <c r="CB654" s="58"/>
      <c r="CC654" s="58"/>
      <c r="CD654" s="58"/>
      <c r="CE654" s="58"/>
      <c r="CF654" s="58"/>
      <c r="CG654" s="58"/>
      <c r="CH654" s="58"/>
    </row>
    <row r="655" spans="1:86" ht="15">
      <c r="A655" s="164"/>
      <c r="B655" s="162" t="s">
        <v>215</v>
      </c>
      <c r="C655" s="198" t="s">
        <v>17</v>
      </c>
      <c r="D655" s="91">
        <f t="shared" si="25"/>
        <v>0</v>
      </c>
      <c r="E655" s="87"/>
      <c r="F655" s="87"/>
      <c r="G655" s="61"/>
      <c r="H655" s="61"/>
      <c r="I655" s="61"/>
      <c r="CB655" s="58"/>
      <c r="CC655" s="58"/>
      <c r="CD655" s="58"/>
      <c r="CE655" s="58"/>
      <c r="CF655" s="58"/>
      <c r="CG655" s="58"/>
      <c r="CH655" s="58"/>
    </row>
    <row r="656" spans="1:86" ht="15">
      <c r="A656" s="164"/>
      <c r="B656" s="162"/>
      <c r="C656" s="198" t="s">
        <v>14</v>
      </c>
      <c r="D656" s="91">
        <f t="shared" si="25"/>
        <v>0</v>
      </c>
      <c r="E656" s="87"/>
      <c r="F656" s="87"/>
      <c r="G656" s="61"/>
      <c r="H656" s="61"/>
      <c r="I656" s="61"/>
      <c r="CB656" s="58"/>
      <c r="CC656" s="58"/>
      <c r="CD656" s="58"/>
      <c r="CE656" s="58"/>
      <c r="CF656" s="58"/>
      <c r="CG656" s="58"/>
      <c r="CH656" s="58"/>
    </row>
    <row r="657" spans="1:86" ht="15">
      <c r="A657" s="164"/>
      <c r="B657" s="162" t="s">
        <v>45</v>
      </c>
      <c r="C657" s="198" t="s">
        <v>17</v>
      </c>
      <c r="D657" s="91">
        <f t="shared" si="25"/>
        <v>5.0000000000000001E-3</v>
      </c>
      <c r="E657" s="87">
        <v>5.0000000000000001E-3</v>
      </c>
      <c r="F657" s="87"/>
      <c r="G657" s="61"/>
      <c r="H657" s="61"/>
      <c r="I657" s="61"/>
      <c r="CB657" s="58"/>
      <c r="CC657" s="58"/>
      <c r="CD657" s="58"/>
      <c r="CE657" s="58"/>
      <c r="CF657" s="58"/>
      <c r="CG657" s="58"/>
      <c r="CH657" s="58"/>
    </row>
    <row r="658" spans="1:86" ht="15">
      <c r="A658" s="164"/>
      <c r="B658" s="162"/>
      <c r="C658" s="198" t="s">
        <v>14</v>
      </c>
      <c r="D658" s="91">
        <f t="shared" si="25"/>
        <v>4.5490000000000004</v>
      </c>
      <c r="E658" s="87">
        <v>4.5490000000000004</v>
      </c>
      <c r="F658" s="87"/>
      <c r="G658" s="61"/>
      <c r="H658" s="61"/>
      <c r="I658" s="61"/>
      <c r="CB658" s="58"/>
      <c r="CC658" s="58"/>
      <c r="CD658" s="58"/>
      <c r="CE658" s="58"/>
      <c r="CF658" s="58"/>
      <c r="CG658" s="58"/>
      <c r="CH658" s="58"/>
    </row>
    <row r="659" spans="1:86" ht="15">
      <c r="A659" s="164"/>
      <c r="B659" s="151" t="s">
        <v>47</v>
      </c>
      <c r="C659" s="198" t="s">
        <v>48</v>
      </c>
      <c r="D659" s="91">
        <f t="shared" si="25"/>
        <v>0</v>
      </c>
      <c r="E659" s="87"/>
      <c r="F659" s="87"/>
      <c r="G659" s="61"/>
      <c r="H659" s="61"/>
      <c r="I659" s="61"/>
      <c r="CB659" s="58"/>
      <c r="CC659" s="58"/>
      <c r="CD659" s="58"/>
      <c r="CE659" s="58"/>
      <c r="CF659" s="58"/>
      <c r="CG659" s="58"/>
      <c r="CH659" s="58"/>
    </row>
    <row r="660" spans="1:86" ht="15">
      <c r="A660" s="164"/>
      <c r="B660" s="151"/>
      <c r="C660" s="198" t="s">
        <v>14</v>
      </c>
      <c r="D660" s="91">
        <f t="shared" si="25"/>
        <v>0</v>
      </c>
      <c r="E660" s="87"/>
      <c r="F660" s="87"/>
      <c r="G660" s="61"/>
      <c r="H660" s="61"/>
      <c r="I660" s="61"/>
      <c r="CB660" s="58"/>
      <c r="CC660" s="58"/>
      <c r="CD660" s="58"/>
      <c r="CE660" s="58"/>
      <c r="CF660" s="58"/>
      <c r="CG660" s="58"/>
      <c r="CH660" s="58"/>
    </row>
    <row r="661" spans="1:86" ht="15">
      <c r="A661" s="164"/>
      <c r="B661" s="162" t="s">
        <v>50</v>
      </c>
      <c r="C661" s="198" t="s">
        <v>37</v>
      </c>
      <c r="D661" s="91">
        <f t="shared" si="25"/>
        <v>0</v>
      </c>
      <c r="E661" s="87"/>
      <c r="F661" s="87"/>
      <c r="G661" s="61"/>
      <c r="H661" s="61"/>
      <c r="I661" s="61"/>
      <c r="CB661" s="58"/>
      <c r="CC661" s="58"/>
      <c r="CD661" s="58"/>
      <c r="CE661" s="58"/>
      <c r="CF661" s="58"/>
      <c r="CG661" s="58"/>
      <c r="CH661" s="58"/>
    </row>
    <row r="662" spans="1:86" ht="15">
      <c r="A662" s="164"/>
      <c r="B662" s="162"/>
      <c r="C662" s="198" t="s">
        <v>14</v>
      </c>
      <c r="D662" s="91">
        <f t="shared" si="25"/>
        <v>0</v>
      </c>
      <c r="E662" s="87"/>
      <c r="F662" s="87"/>
      <c r="G662" s="61"/>
      <c r="H662" s="61"/>
      <c r="I662" s="61"/>
      <c r="CB662" s="58"/>
      <c r="CC662" s="58"/>
      <c r="CD662" s="58"/>
      <c r="CE662" s="58"/>
      <c r="CF662" s="58"/>
      <c r="CG662" s="58"/>
      <c r="CH662" s="58"/>
    </row>
    <row r="663" spans="1:86" ht="15">
      <c r="A663" s="164">
        <v>31</v>
      </c>
      <c r="B663" s="204" t="s">
        <v>245</v>
      </c>
      <c r="C663" s="199" t="s">
        <v>14</v>
      </c>
      <c r="D663" s="91">
        <f t="shared" si="25"/>
        <v>15.026999999999999</v>
      </c>
      <c r="E663" s="87">
        <f>E665+E667+E669+E671</f>
        <v>15.026999999999999</v>
      </c>
      <c r="F663" s="87">
        <f>F665+F667+F669+F671</f>
        <v>0</v>
      </c>
      <c r="G663" s="61"/>
      <c r="H663" s="61"/>
      <c r="I663" s="61"/>
      <c r="CB663" s="58"/>
      <c r="CC663" s="58"/>
      <c r="CD663" s="58"/>
      <c r="CE663" s="58"/>
      <c r="CF663" s="58"/>
      <c r="CG663" s="58"/>
      <c r="CH663" s="58"/>
    </row>
    <row r="664" spans="1:86" ht="15">
      <c r="A664" s="164"/>
      <c r="B664" s="162" t="s">
        <v>215</v>
      </c>
      <c r="C664" s="198" t="s">
        <v>17</v>
      </c>
      <c r="D664" s="91">
        <f t="shared" si="25"/>
        <v>0</v>
      </c>
      <c r="E664" s="87"/>
      <c r="F664" s="87"/>
      <c r="G664" s="61"/>
      <c r="H664" s="61"/>
      <c r="I664" s="61"/>
      <c r="CB664" s="58"/>
      <c r="CC664" s="58"/>
      <c r="CD664" s="58"/>
      <c r="CE664" s="58"/>
      <c r="CF664" s="58"/>
      <c r="CG664" s="58"/>
      <c r="CH664" s="58"/>
    </row>
    <row r="665" spans="1:86" ht="15">
      <c r="A665" s="164"/>
      <c r="B665" s="162"/>
      <c r="C665" s="198" t="s">
        <v>14</v>
      </c>
      <c r="D665" s="91">
        <f t="shared" si="25"/>
        <v>0</v>
      </c>
      <c r="E665" s="87"/>
      <c r="F665" s="87"/>
      <c r="G665" s="61"/>
      <c r="H665" s="61"/>
      <c r="I665" s="61"/>
      <c r="CB665" s="58"/>
      <c r="CC665" s="58"/>
      <c r="CD665" s="58"/>
      <c r="CE665" s="58"/>
      <c r="CF665" s="58"/>
      <c r="CG665" s="58"/>
      <c r="CH665" s="58"/>
    </row>
    <row r="666" spans="1:86" ht="15">
      <c r="A666" s="164"/>
      <c r="B666" s="162" t="s">
        <v>45</v>
      </c>
      <c r="C666" s="198" t="s">
        <v>17</v>
      </c>
      <c r="D666" s="91">
        <f t="shared" si="25"/>
        <v>1.4E-2</v>
      </c>
      <c r="E666" s="87">
        <v>1.4E-2</v>
      </c>
      <c r="F666" s="87"/>
      <c r="G666" s="61"/>
      <c r="H666" s="61"/>
      <c r="I666" s="61"/>
      <c r="CB666" s="58"/>
      <c r="CC666" s="58"/>
      <c r="CD666" s="58"/>
      <c r="CE666" s="58"/>
      <c r="CF666" s="58"/>
      <c r="CG666" s="58"/>
      <c r="CH666" s="58"/>
    </row>
    <row r="667" spans="1:86" ht="15">
      <c r="A667" s="164"/>
      <c r="B667" s="162"/>
      <c r="C667" s="198" t="s">
        <v>14</v>
      </c>
      <c r="D667" s="91">
        <f t="shared" si="25"/>
        <v>15.026999999999999</v>
      </c>
      <c r="E667" s="87">
        <v>15.026999999999999</v>
      </c>
      <c r="F667" s="87"/>
      <c r="G667" s="61"/>
      <c r="H667" s="61"/>
      <c r="I667" s="61"/>
      <c r="CB667" s="58"/>
      <c r="CC667" s="58"/>
      <c r="CD667" s="58"/>
      <c r="CE667" s="58"/>
      <c r="CF667" s="58"/>
      <c r="CG667" s="58"/>
      <c r="CH667" s="58"/>
    </row>
    <row r="668" spans="1:86" ht="15">
      <c r="A668" s="164"/>
      <c r="B668" s="151" t="s">
        <v>47</v>
      </c>
      <c r="C668" s="198" t="s">
        <v>48</v>
      </c>
      <c r="D668" s="91">
        <f t="shared" si="25"/>
        <v>0</v>
      </c>
      <c r="E668" s="87"/>
      <c r="F668" s="87"/>
      <c r="G668" s="61"/>
      <c r="H668" s="61"/>
      <c r="I668" s="61"/>
      <c r="CB668" s="58"/>
      <c r="CC668" s="58"/>
      <c r="CD668" s="58"/>
      <c r="CE668" s="58"/>
      <c r="CF668" s="58"/>
      <c r="CG668" s="58"/>
      <c r="CH668" s="58"/>
    </row>
    <row r="669" spans="1:86" ht="15">
      <c r="A669" s="164"/>
      <c r="B669" s="151"/>
      <c r="C669" s="198" t="s">
        <v>14</v>
      </c>
      <c r="D669" s="91">
        <f t="shared" ref="D669:D732" si="26">E669+F669</f>
        <v>0</v>
      </c>
      <c r="E669" s="87"/>
      <c r="F669" s="87"/>
      <c r="G669" s="61"/>
      <c r="H669" s="61"/>
      <c r="I669" s="61"/>
      <c r="CB669" s="58"/>
      <c r="CC669" s="58"/>
      <c r="CD669" s="58"/>
      <c r="CE669" s="58"/>
      <c r="CF669" s="58"/>
      <c r="CG669" s="58"/>
      <c r="CH669" s="58"/>
    </row>
    <row r="670" spans="1:86" ht="15">
      <c r="A670" s="164"/>
      <c r="B670" s="162" t="s">
        <v>50</v>
      </c>
      <c r="C670" s="198" t="s">
        <v>37</v>
      </c>
      <c r="D670" s="91">
        <f t="shared" si="26"/>
        <v>0</v>
      </c>
      <c r="E670" s="87"/>
      <c r="F670" s="87"/>
      <c r="G670" s="61"/>
      <c r="H670" s="61"/>
      <c r="I670" s="61"/>
      <c r="CB670" s="58"/>
      <c r="CC670" s="58"/>
      <c r="CD670" s="58"/>
      <c r="CE670" s="58"/>
      <c r="CF670" s="58"/>
      <c r="CG670" s="58"/>
      <c r="CH670" s="58"/>
    </row>
    <row r="671" spans="1:86" ht="15">
      <c r="A671" s="164"/>
      <c r="B671" s="162"/>
      <c r="C671" s="198" t="s">
        <v>14</v>
      </c>
      <c r="D671" s="91">
        <f t="shared" si="26"/>
        <v>0</v>
      </c>
      <c r="E671" s="87"/>
      <c r="F671" s="87"/>
      <c r="G671" s="61"/>
      <c r="H671" s="61"/>
      <c r="I671" s="61"/>
      <c r="CB671" s="58"/>
      <c r="CC671" s="58"/>
      <c r="CD671" s="58"/>
      <c r="CE671" s="58"/>
      <c r="CF671" s="58"/>
      <c r="CG671" s="58"/>
      <c r="CH671" s="58"/>
    </row>
    <row r="672" spans="1:86" ht="15">
      <c r="A672" s="164">
        <v>32</v>
      </c>
      <c r="B672" s="204" t="s">
        <v>246</v>
      </c>
      <c r="C672" s="199" t="s">
        <v>14</v>
      </c>
      <c r="D672" s="91">
        <f t="shared" si="26"/>
        <v>2.65</v>
      </c>
      <c r="E672" s="87">
        <f>E674+E676+E678+E680</f>
        <v>2.65</v>
      </c>
      <c r="F672" s="87">
        <f>F674+F676+F678+F680</f>
        <v>0</v>
      </c>
      <c r="G672" s="61"/>
      <c r="H672" s="61"/>
      <c r="I672" s="61"/>
      <c r="CB672" s="58"/>
      <c r="CC672" s="58"/>
      <c r="CD672" s="58"/>
      <c r="CE672" s="58"/>
      <c r="CF672" s="58"/>
      <c r="CG672" s="58"/>
      <c r="CH672" s="58"/>
    </row>
    <row r="673" spans="1:86" ht="15">
      <c r="A673" s="164"/>
      <c r="B673" s="162" t="s">
        <v>215</v>
      </c>
      <c r="C673" s="198" t="s">
        <v>17</v>
      </c>
      <c r="D673" s="91">
        <f t="shared" si="26"/>
        <v>0</v>
      </c>
      <c r="E673" s="87"/>
      <c r="F673" s="87"/>
      <c r="G673" s="61"/>
      <c r="H673" s="61"/>
      <c r="I673" s="61"/>
      <c r="CB673" s="58"/>
      <c r="CC673" s="58"/>
      <c r="CD673" s="58"/>
      <c r="CE673" s="58"/>
      <c r="CF673" s="58"/>
      <c r="CG673" s="58"/>
      <c r="CH673" s="58"/>
    </row>
    <row r="674" spans="1:86" ht="15">
      <c r="A674" s="164"/>
      <c r="B674" s="162"/>
      <c r="C674" s="198" t="s">
        <v>14</v>
      </c>
      <c r="D674" s="91">
        <f t="shared" si="26"/>
        <v>0</v>
      </c>
      <c r="E674" s="87"/>
      <c r="F674" s="87"/>
      <c r="G674" s="61"/>
      <c r="H674" s="61"/>
      <c r="I674" s="61"/>
      <c r="CB674" s="58"/>
      <c r="CC674" s="58"/>
      <c r="CD674" s="58"/>
      <c r="CE674" s="58"/>
      <c r="CF674" s="58"/>
      <c r="CG674" s="58"/>
      <c r="CH674" s="58"/>
    </row>
    <row r="675" spans="1:86" ht="15">
      <c r="A675" s="164"/>
      <c r="B675" s="162" t="s">
        <v>45</v>
      </c>
      <c r="C675" s="198" t="s">
        <v>17</v>
      </c>
      <c r="D675" s="91">
        <f t="shared" si="26"/>
        <v>6.0000000000000001E-3</v>
      </c>
      <c r="E675" s="87">
        <f>0.006</f>
        <v>6.0000000000000001E-3</v>
      </c>
      <c r="F675" s="87"/>
      <c r="G675" s="61"/>
      <c r="H675" s="61"/>
      <c r="I675" s="61"/>
      <c r="CB675" s="58"/>
      <c r="CC675" s="58"/>
      <c r="CD675" s="58"/>
      <c r="CE675" s="58"/>
      <c r="CF675" s="58"/>
      <c r="CG675" s="58"/>
      <c r="CH675" s="58"/>
    </row>
    <row r="676" spans="1:86" ht="15">
      <c r="A676" s="164"/>
      <c r="B676" s="162"/>
      <c r="C676" s="198" t="s">
        <v>14</v>
      </c>
      <c r="D676" s="91">
        <f t="shared" si="26"/>
        <v>2.65</v>
      </c>
      <c r="E676" s="87">
        <f>2.65</f>
        <v>2.65</v>
      </c>
      <c r="F676" s="87"/>
      <c r="G676" s="61"/>
      <c r="H676" s="61"/>
      <c r="I676" s="61"/>
      <c r="CB676" s="58"/>
      <c r="CC676" s="58"/>
      <c r="CD676" s="58"/>
      <c r="CE676" s="58"/>
      <c r="CF676" s="58"/>
      <c r="CG676" s="58"/>
      <c r="CH676" s="58"/>
    </row>
    <row r="677" spans="1:86" ht="15">
      <c r="A677" s="164"/>
      <c r="B677" s="151" t="s">
        <v>47</v>
      </c>
      <c r="C677" s="198" t="s">
        <v>48</v>
      </c>
      <c r="D677" s="91">
        <f t="shared" si="26"/>
        <v>0</v>
      </c>
      <c r="E677" s="87"/>
      <c r="F677" s="87"/>
      <c r="G677" s="61"/>
      <c r="H677" s="61"/>
      <c r="I677" s="61"/>
      <c r="CB677" s="58"/>
      <c r="CC677" s="58"/>
      <c r="CD677" s="58"/>
      <c r="CE677" s="58"/>
      <c r="CF677" s="58"/>
      <c r="CG677" s="58"/>
      <c r="CH677" s="58"/>
    </row>
    <row r="678" spans="1:86" ht="15">
      <c r="A678" s="164"/>
      <c r="B678" s="151"/>
      <c r="C678" s="198" t="s">
        <v>14</v>
      </c>
      <c r="D678" s="91">
        <f t="shared" si="26"/>
        <v>0</v>
      </c>
      <c r="E678" s="87"/>
      <c r="F678" s="87"/>
      <c r="G678" s="61"/>
      <c r="H678" s="61"/>
      <c r="I678" s="61"/>
      <c r="CB678" s="58"/>
      <c r="CC678" s="58"/>
      <c r="CD678" s="58"/>
      <c r="CE678" s="58"/>
      <c r="CF678" s="58"/>
      <c r="CG678" s="58"/>
      <c r="CH678" s="58"/>
    </row>
    <row r="679" spans="1:86" ht="15">
      <c r="A679" s="164"/>
      <c r="B679" s="162" t="s">
        <v>50</v>
      </c>
      <c r="C679" s="198" t="s">
        <v>37</v>
      </c>
      <c r="D679" s="91">
        <f t="shared" si="26"/>
        <v>0</v>
      </c>
      <c r="E679" s="87"/>
      <c r="F679" s="87"/>
      <c r="G679" s="61"/>
      <c r="H679" s="61"/>
      <c r="I679" s="61"/>
      <c r="CB679" s="58"/>
      <c r="CC679" s="58"/>
      <c r="CD679" s="58"/>
      <c r="CE679" s="58"/>
      <c r="CF679" s="58"/>
      <c r="CG679" s="58"/>
      <c r="CH679" s="58"/>
    </row>
    <row r="680" spans="1:86" ht="15">
      <c r="A680" s="164"/>
      <c r="B680" s="162"/>
      <c r="C680" s="198" t="s">
        <v>14</v>
      </c>
      <c r="D680" s="91">
        <f t="shared" si="26"/>
        <v>0</v>
      </c>
      <c r="E680" s="87"/>
      <c r="F680" s="87"/>
      <c r="G680" s="61"/>
      <c r="H680" s="61"/>
      <c r="I680" s="61"/>
      <c r="CB680" s="58"/>
      <c r="CC680" s="58"/>
      <c r="CD680" s="58"/>
      <c r="CE680" s="58"/>
      <c r="CF680" s="58"/>
      <c r="CG680" s="58"/>
      <c r="CH680" s="58"/>
    </row>
    <row r="681" spans="1:86" ht="15">
      <c r="A681" s="164">
        <v>33</v>
      </c>
      <c r="B681" s="204" t="s">
        <v>247</v>
      </c>
      <c r="C681" s="199" t="s">
        <v>14</v>
      </c>
      <c r="D681" s="91">
        <f t="shared" si="26"/>
        <v>8.6129999999999995</v>
      </c>
      <c r="E681" s="87">
        <f>E683+E685+E687+E689</f>
        <v>8.6129999999999995</v>
      </c>
      <c r="F681" s="87">
        <f>F683+F685+F687+F689</f>
        <v>0</v>
      </c>
      <c r="G681" s="61"/>
      <c r="H681" s="61"/>
      <c r="I681" s="61"/>
      <c r="CB681" s="58"/>
      <c r="CC681" s="58"/>
      <c r="CD681" s="58"/>
      <c r="CE681" s="58"/>
      <c r="CF681" s="58"/>
      <c r="CG681" s="58"/>
      <c r="CH681" s="58"/>
    </row>
    <row r="682" spans="1:86" ht="15">
      <c r="A682" s="164"/>
      <c r="B682" s="162" t="s">
        <v>215</v>
      </c>
      <c r="C682" s="198" t="s">
        <v>17</v>
      </c>
      <c r="D682" s="91">
        <f t="shared" si="26"/>
        <v>0</v>
      </c>
      <c r="E682" s="87"/>
      <c r="F682" s="87"/>
      <c r="G682" s="61"/>
      <c r="H682" s="61"/>
      <c r="I682" s="61"/>
      <c r="CB682" s="58"/>
      <c r="CC682" s="58"/>
      <c r="CD682" s="58"/>
      <c r="CE682" s="58"/>
      <c r="CF682" s="58"/>
      <c r="CG682" s="58"/>
      <c r="CH682" s="58"/>
    </row>
    <row r="683" spans="1:86" ht="15">
      <c r="A683" s="164"/>
      <c r="B683" s="162"/>
      <c r="C683" s="198" t="s">
        <v>14</v>
      </c>
      <c r="D683" s="91">
        <f t="shared" si="26"/>
        <v>0</v>
      </c>
      <c r="E683" s="87"/>
      <c r="F683" s="87"/>
      <c r="G683" s="61"/>
      <c r="H683" s="61"/>
      <c r="I683" s="61"/>
      <c r="CB683" s="58"/>
      <c r="CC683" s="58"/>
      <c r="CD683" s="58"/>
      <c r="CE683" s="58"/>
      <c r="CF683" s="58"/>
      <c r="CG683" s="58"/>
      <c r="CH683" s="58"/>
    </row>
    <row r="684" spans="1:86" ht="15">
      <c r="A684" s="164"/>
      <c r="B684" s="162" t="s">
        <v>45</v>
      </c>
      <c r="C684" s="198" t="s">
        <v>17</v>
      </c>
      <c r="D684" s="91">
        <f t="shared" si="26"/>
        <v>5.0000000000000001E-3</v>
      </c>
      <c r="E684" s="87">
        <v>5.0000000000000001E-3</v>
      </c>
      <c r="F684" s="87"/>
      <c r="G684" s="61"/>
      <c r="H684" s="61"/>
      <c r="I684" s="61"/>
      <c r="CB684" s="58"/>
      <c r="CC684" s="58"/>
      <c r="CD684" s="58"/>
      <c r="CE684" s="58"/>
      <c r="CF684" s="58"/>
      <c r="CG684" s="58"/>
      <c r="CH684" s="58"/>
    </row>
    <row r="685" spans="1:86" ht="15">
      <c r="A685" s="164"/>
      <c r="B685" s="162"/>
      <c r="C685" s="198" t="s">
        <v>14</v>
      </c>
      <c r="D685" s="91">
        <f t="shared" si="26"/>
        <v>8.6129999999999995</v>
      </c>
      <c r="E685" s="87">
        <v>8.6129999999999995</v>
      </c>
      <c r="F685" s="87"/>
      <c r="G685" s="61"/>
      <c r="H685" s="61"/>
      <c r="I685" s="61"/>
      <c r="CB685" s="58"/>
      <c r="CC685" s="58"/>
      <c r="CD685" s="58"/>
      <c r="CE685" s="58"/>
      <c r="CF685" s="58"/>
      <c r="CG685" s="58"/>
      <c r="CH685" s="58"/>
    </row>
    <row r="686" spans="1:86" ht="15">
      <c r="A686" s="164"/>
      <c r="B686" s="151" t="s">
        <v>47</v>
      </c>
      <c r="C686" s="198" t="s">
        <v>48</v>
      </c>
      <c r="D686" s="91">
        <f t="shared" si="26"/>
        <v>0</v>
      </c>
      <c r="E686" s="87"/>
      <c r="F686" s="87"/>
      <c r="G686" s="61"/>
      <c r="H686" s="61"/>
      <c r="I686" s="61"/>
      <c r="CB686" s="58"/>
      <c r="CC686" s="58"/>
      <c r="CD686" s="58"/>
      <c r="CE686" s="58"/>
      <c r="CF686" s="58"/>
      <c r="CG686" s="58"/>
      <c r="CH686" s="58"/>
    </row>
    <row r="687" spans="1:86" ht="15">
      <c r="A687" s="164"/>
      <c r="B687" s="151"/>
      <c r="C687" s="198" t="s">
        <v>14</v>
      </c>
      <c r="D687" s="91">
        <f t="shared" si="26"/>
        <v>0</v>
      </c>
      <c r="E687" s="87"/>
      <c r="F687" s="87"/>
      <c r="G687" s="61"/>
      <c r="H687" s="61"/>
      <c r="I687" s="61"/>
      <c r="CB687" s="58"/>
      <c r="CC687" s="58"/>
      <c r="CD687" s="58"/>
      <c r="CE687" s="58"/>
      <c r="CF687" s="58"/>
      <c r="CG687" s="58"/>
      <c r="CH687" s="58"/>
    </row>
    <row r="688" spans="1:86" ht="15">
      <c r="A688" s="164"/>
      <c r="B688" s="162" t="s">
        <v>50</v>
      </c>
      <c r="C688" s="198" t="s">
        <v>37</v>
      </c>
      <c r="D688" s="91">
        <f t="shared" si="26"/>
        <v>0</v>
      </c>
      <c r="E688" s="87"/>
      <c r="F688" s="87"/>
      <c r="G688" s="61"/>
      <c r="H688" s="61"/>
      <c r="I688" s="61"/>
      <c r="CB688" s="58"/>
      <c r="CC688" s="58"/>
      <c r="CD688" s="58"/>
      <c r="CE688" s="58"/>
      <c r="CF688" s="58"/>
      <c r="CG688" s="58"/>
      <c r="CH688" s="58"/>
    </row>
    <row r="689" spans="1:86" ht="15">
      <c r="A689" s="164"/>
      <c r="B689" s="162"/>
      <c r="C689" s="198" t="s">
        <v>14</v>
      </c>
      <c r="D689" s="91">
        <f t="shared" si="26"/>
        <v>0</v>
      </c>
      <c r="E689" s="87"/>
      <c r="F689" s="87"/>
      <c r="G689" s="61"/>
      <c r="H689" s="61"/>
      <c r="I689" s="61"/>
      <c r="CB689" s="58"/>
      <c r="CC689" s="58"/>
      <c r="CD689" s="58"/>
      <c r="CE689" s="58"/>
      <c r="CF689" s="58"/>
      <c r="CG689" s="58"/>
      <c r="CH689" s="58"/>
    </row>
    <row r="690" spans="1:86" ht="15">
      <c r="A690" s="164">
        <v>34</v>
      </c>
      <c r="B690" s="204" t="s">
        <v>339</v>
      </c>
      <c r="C690" s="199" t="s">
        <v>14</v>
      </c>
      <c r="D690" s="91">
        <f t="shared" si="26"/>
        <v>3.7909999999999999</v>
      </c>
      <c r="E690" s="87">
        <f>E692+E694+E696+E698</f>
        <v>3.7909999999999999</v>
      </c>
      <c r="F690" s="87">
        <f>F692+F694+F696+F698</f>
        <v>0</v>
      </c>
      <c r="G690" s="61"/>
      <c r="H690" s="61"/>
      <c r="I690" s="61"/>
      <c r="CB690" s="58"/>
      <c r="CC690" s="58"/>
      <c r="CD690" s="58"/>
      <c r="CE690" s="58"/>
      <c r="CF690" s="58"/>
      <c r="CG690" s="58"/>
      <c r="CH690" s="58"/>
    </row>
    <row r="691" spans="1:86" ht="15">
      <c r="A691" s="164"/>
      <c r="B691" s="162" t="s">
        <v>215</v>
      </c>
      <c r="C691" s="198" t="s">
        <v>17</v>
      </c>
      <c r="D691" s="91">
        <f t="shared" si="26"/>
        <v>0</v>
      </c>
      <c r="E691" s="87"/>
      <c r="F691" s="87"/>
      <c r="G691" s="61"/>
      <c r="H691" s="61"/>
      <c r="I691" s="61"/>
      <c r="CB691" s="58"/>
      <c r="CC691" s="58"/>
      <c r="CD691" s="58"/>
      <c r="CE691" s="58"/>
      <c r="CF691" s="58"/>
      <c r="CG691" s="58"/>
      <c r="CH691" s="58"/>
    </row>
    <row r="692" spans="1:86" ht="15">
      <c r="A692" s="164"/>
      <c r="B692" s="162"/>
      <c r="C692" s="198" t="s">
        <v>14</v>
      </c>
      <c r="D692" s="91">
        <f t="shared" si="26"/>
        <v>0</v>
      </c>
      <c r="E692" s="87"/>
      <c r="F692" s="87"/>
      <c r="G692" s="61"/>
      <c r="H692" s="61"/>
      <c r="I692" s="61"/>
      <c r="CB692" s="58"/>
      <c r="CC692" s="58"/>
      <c r="CD692" s="58"/>
      <c r="CE692" s="58"/>
      <c r="CF692" s="58"/>
      <c r="CG692" s="58"/>
      <c r="CH692" s="58"/>
    </row>
    <row r="693" spans="1:86" ht="15">
      <c r="A693" s="164"/>
      <c r="B693" s="162" t="s">
        <v>45</v>
      </c>
      <c r="C693" s="198" t="s">
        <v>17</v>
      </c>
      <c r="D693" s="91">
        <f t="shared" si="26"/>
        <v>2E-3</v>
      </c>
      <c r="E693" s="87">
        <v>2E-3</v>
      </c>
      <c r="F693" s="87"/>
      <c r="G693" s="61"/>
      <c r="H693" s="61"/>
      <c r="I693" s="61"/>
      <c r="CB693" s="58"/>
      <c r="CC693" s="58"/>
      <c r="CD693" s="58"/>
      <c r="CE693" s="58"/>
      <c r="CF693" s="58"/>
      <c r="CG693" s="58"/>
      <c r="CH693" s="58"/>
    </row>
    <row r="694" spans="1:86" ht="15">
      <c r="A694" s="164"/>
      <c r="B694" s="162"/>
      <c r="C694" s="198" t="s">
        <v>14</v>
      </c>
      <c r="D694" s="91">
        <f t="shared" si="26"/>
        <v>3.7909999999999999</v>
      </c>
      <c r="E694" s="87">
        <v>3.7909999999999999</v>
      </c>
      <c r="F694" s="87"/>
      <c r="G694" s="61"/>
      <c r="H694" s="61"/>
      <c r="I694" s="61"/>
      <c r="CB694" s="58"/>
      <c r="CC694" s="58"/>
      <c r="CD694" s="58"/>
      <c r="CE694" s="58"/>
      <c r="CF694" s="58"/>
      <c r="CG694" s="58"/>
      <c r="CH694" s="58"/>
    </row>
    <row r="695" spans="1:86" ht="15">
      <c r="A695" s="164"/>
      <c r="B695" s="151" t="s">
        <v>47</v>
      </c>
      <c r="C695" s="198" t="s">
        <v>48</v>
      </c>
      <c r="D695" s="91">
        <f t="shared" si="26"/>
        <v>0</v>
      </c>
      <c r="E695" s="87"/>
      <c r="F695" s="87"/>
      <c r="G695" s="61"/>
      <c r="H695" s="61"/>
      <c r="I695" s="61"/>
      <c r="CB695" s="58"/>
      <c r="CC695" s="58"/>
      <c r="CD695" s="58"/>
      <c r="CE695" s="58"/>
      <c r="CF695" s="58"/>
      <c r="CG695" s="58"/>
      <c r="CH695" s="58"/>
    </row>
    <row r="696" spans="1:86" ht="15">
      <c r="A696" s="164"/>
      <c r="B696" s="151"/>
      <c r="C696" s="198" t="s">
        <v>14</v>
      </c>
      <c r="D696" s="91">
        <f t="shared" si="26"/>
        <v>0</v>
      </c>
      <c r="E696" s="87"/>
      <c r="F696" s="87"/>
      <c r="G696" s="61"/>
      <c r="H696" s="61"/>
      <c r="I696" s="61"/>
      <c r="CB696" s="58"/>
      <c r="CC696" s="58"/>
      <c r="CD696" s="58"/>
      <c r="CE696" s="58"/>
      <c r="CF696" s="58"/>
      <c r="CG696" s="58"/>
      <c r="CH696" s="58"/>
    </row>
    <row r="697" spans="1:86" ht="15">
      <c r="A697" s="164"/>
      <c r="B697" s="162" t="s">
        <v>50</v>
      </c>
      <c r="C697" s="198" t="s">
        <v>37</v>
      </c>
      <c r="D697" s="91">
        <f t="shared" si="26"/>
        <v>0</v>
      </c>
      <c r="E697" s="87"/>
      <c r="F697" s="87"/>
      <c r="G697" s="61"/>
      <c r="H697" s="61"/>
      <c r="I697" s="61"/>
      <c r="CB697" s="58"/>
      <c r="CC697" s="58"/>
      <c r="CD697" s="58"/>
      <c r="CE697" s="58"/>
      <c r="CF697" s="58"/>
      <c r="CG697" s="58"/>
      <c r="CH697" s="58"/>
    </row>
    <row r="698" spans="1:86" ht="15">
      <c r="A698" s="164"/>
      <c r="B698" s="162"/>
      <c r="C698" s="198" t="s">
        <v>14</v>
      </c>
      <c r="D698" s="91">
        <f t="shared" si="26"/>
        <v>0</v>
      </c>
      <c r="E698" s="87"/>
      <c r="F698" s="87"/>
      <c r="G698" s="61"/>
      <c r="H698" s="61"/>
      <c r="I698" s="61"/>
      <c r="CB698" s="58"/>
      <c r="CC698" s="58"/>
      <c r="CD698" s="58"/>
      <c r="CE698" s="58"/>
      <c r="CF698" s="58"/>
      <c r="CG698" s="58"/>
      <c r="CH698" s="58"/>
    </row>
    <row r="699" spans="1:86" ht="15" hidden="1">
      <c r="A699" s="164">
        <v>40</v>
      </c>
      <c r="B699" s="92" t="s">
        <v>248</v>
      </c>
      <c r="C699" s="199" t="s">
        <v>14</v>
      </c>
      <c r="D699" s="91">
        <f t="shared" si="26"/>
        <v>0</v>
      </c>
      <c r="E699" s="87">
        <f>E701+E703+E705+E707</f>
        <v>0</v>
      </c>
      <c r="F699" s="87">
        <f>F701+F703+F705+F707</f>
        <v>0</v>
      </c>
      <c r="G699" s="61"/>
      <c r="H699" s="61"/>
      <c r="I699" s="61"/>
      <c r="CB699" s="58"/>
      <c r="CC699" s="58"/>
      <c r="CD699" s="58"/>
      <c r="CE699" s="58"/>
      <c r="CF699" s="58"/>
      <c r="CG699" s="58"/>
      <c r="CH699" s="58"/>
    </row>
    <row r="700" spans="1:86" ht="15" hidden="1">
      <c r="A700" s="164"/>
      <c r="B700" s="162" t="s">
        <v>215</v>
      </c>
      <c r="C700" s="198" t="s">
        <v>17</v>
      </c>
      <c r="D700" s="91">
        <f t="shared" si="26"/>
        <v>0</v>
      </c>
      <c r="E700" s="87"/>
      <c r="F700" s="87"/>
      <c r="G700" s="61"/>
      <c r="H700" s="61"/>
      <c r="I700" s="61"/>
      <c r="CB700" s="58"/>
      <c r="CC700" s="58"/>
      <c r="CD700" s="58"/>
      <c r="CE700" s="58"/>
      <c r="CF700" s="58"/>
      <c r="CG700" s="58"/>
      <c r="CH700" s="58"/>
    </row>
    <row r="701" spans="1:86" ht="15" hidden="1">
      <c r="A701" s="164"/>
      <c r="B701" s="162"/>
      <c r="C701" s="198" t="s">
        <v>14</v>
      </c>
      <c r="D701" s="91">
        <f t="shared" si="26"/>
        <v>0</v>
      </c>
      <c r="E701" s="87"/>
      <c r="F701" s="87"/>
      <c r="G701" s="61"/>
      <c r="H701" s="61"/>
      <c r="I701" s="61"/>
      <c r="CB701" s="58"/>
      <c r="CC701" s="58"/>
      <c r="CD701" s="58"/>
      <c r="CE701" s="58"/>
      <c r="CF701" s="58"/>
      <c r="CG701" s="58"/>
      <c r="CH701" s="58"/>
    </row>
    <row r="702" spans="1:86" ht="15" hidden="1">
      <c r="A702" s="164"/>
      <c r="B702" s="162" t="s">
        <v>45</v>
      </c>
      <c r="C702" s="198" t="s">
        <v>17</v>
      </c>
      <c r="D702" s="91">
        <f t="shared" si="26"/>
        <v>0</v>
      </c>
      <c r="E702" s="87"/>
      <c r="F702" s="87"/>
      <c r="G702" s="61"/>
      <c r="H702" s="61"/>
      <c r="I702" s="61"/>
      <c r="CB702" s="58"/>
      <c r="CC702" s="58"/>
      <c r="CD702" s="58"/>
      <c r="CE702" s="58"/>
      <c r="CF702" s="58"/>
      <c r="CG702" s="58"/>
      <c r="CH702" s="58"/>
    </row>
    <row r="703" spans="1:86" ht="15" hidden="1">
      <c r="A703" s="164"/>
      <c r="B703" s="162"/>
      <c r="C703" s="198" t="s">
        <v>14</v>
      </c>
      <c r="D703" s="91">
        <f t="shared" si="26"/>
        <v>0</v>
      </c>
      <c r="E703" s="87"/>
      <c r="F703" s="87"/>
      <c r="G703" s="61"/>
      <c r="H703" s="61"/>
      <c r="I703" s="61"/>
      <c r="CB703" s="58"/>
      <c r="CC703" s="58"/>
      <c r="CD703" s="58"/>
      <c r="CE703" s="58"/>
      <c r="CF703" s="58"/>
      <c r="CG703" s="58"/>
      <c r="CH703" s="58"/>
    </row>
    <row r="704" spans="1:86" ht="15" hidden="1">
      <c r="A704" s="164"/>
      <c r="B704" s="151" t="s">
        <v>47</v>
      </c>
      <c r="C704" s="198" t="s">
        <v>48</v>
      </c>
      <c r="D704" s="91">
        <f t="shared" si="26"/>
        <v>0</v>
      </c>
      <c r="E704" s="87"/>
      <c r="F704" s="87"/>
      <c r="G704" s="61"/>
      <c r="H704" s="61"/>
      <c r="I704" s="61"/>
      <c r="CB704" s="58"/>
      <c r="CC704" s="58"/>
      <c r="CD704" s="58"/>
      <c r="CE704" s="58"/>
      <c r="CF704" s="58"/>
      <c r="CG704" s="58"/>
      <c r="CH704" s="58"/>
    </row>
    <row r="705" spans="1:86" ht="15" hidden="1">
      <c r="A705" s="164"/>
      <c r="B705" s="151"/>
      <c r="C705" s="198" t="s">
        <v>14</v>
      </c>
      <c r="D705" s="91">
        <f t="shared" si="26"/>
        <v>0</v>
      </c>
      <c r="E705" s="87"/>
      <c r="F705" s="87"/>
      <c r="G705" s="61"/>
      <c r="H705" s="61"/>
      <c r="I705" s="61"/>
      <c r="CB705" s="58"/>
      <c r="CC705" s="58"/>
      <c r="CD705" s="58"/>
      <c r="CE705" s="58"/>
      <c r="CF705" s="58"/>
      <c r="CG705" s="58"/>
      <c r="CH705" s="58"/>
    </row>
    <row r="706" spans="1:86" ht="15" hidden="1">
      <c r="A706" s="164"/>
      <c r="B706" s="162" t="s">
        <v>50</v>
      </c>
      <c r="C706" s="198" t="s">
        <v>37</v>
      </c>
      <c r="D706" s="91">
        <f t="shared" si="26"/>
        <v>0</v>
      </c>
      <c r="E706" s="87"/>
      <c r="F706" s="87"/>
      <c r="G706" s="61"/>
      <c r="H706" s="61"/>
      <c r="I706" s="61"/>
      <c r="CB706" s="58"/>
      <c r="CC706" s="58"/>
      <c r="CD706" s="58"/>
      <c r="CE706" s="58"/>
      <c r="CF706" s="58"/>
      <c r="CG706" s="58"/>
      <c r="CH706" s="58"/>
    </row>
    <row r="707" spans="1:86" ht="15" hidden="1">
      <c r="A707" s="164"/>
      <c r="B707" s="162"/>
      <c r="C707" s="198" t="s">
        <v>14</v>
      </c>
      <c r="D707" s="91">
        <f t="shared" si="26"/>
        <v>0</v>
      </c>
      <c r="E707" s="87"/>
      <c r="F707" s="87"/>
      <c r="G707" s="61"/>
      <c r="H707" s="61"/>
      <c r="I707" s="61"/>
      <c r="CB707" s="58"/>
      <c r="CC707" s="58"/>
      <c r="CD707" s="58"/>
      <c r="CE707" s="58"/>
      <c r="CF707" s="58"/>
      <c r="CG707" s="58"/>
      <c r="CH707" s="58"/>
    </row>
    <row r="708" spans="1:86" ht="15" hidden="1">
      <c r="A708" s="164">
        <v>41</v>
      </c>
      <c r="B708" s="92" t="s">
        <v>249</v>
      </c>
      <c r="C708" s="199" t="s">
        <v>14</v>
      </c>
      <c r="D708" s="91">
        <f t="shared" si="26"/>
        <v>0</v>
      </c>
      <c r="E708" s="87">
        <f>E710+E712+E714+E716</f>
        <v>0</v>
      </c>
      <c r="F708" s="87">
        <f>F710+F712+F714+F716</f>
        <v>0</v>
      </c>
      <c r="G708" s="61"/>
      <c r="H708" s="61"/>
      <c r="I708" s="61"/>
      <c r="CB708" s="58"/>
      <c r="CC708" s="58"/>
      <c r="CD708" s="58"/>
      <c r="CE708" s="58"/>
      <c r="CF708" s="58"/>
      <c r="CG708" s="58"/>
      <c r="CH708" s="58"/>
    </row>
    <row r="709" spans="1:86" ht="15" hidden="1">
      <c r="A709" s="164"/>
      <c r="B709" s="162" t="s">
        <v>215</v>
      </c>
      <c r="C709" s="198" t="s">
        <v>17</v>
      </c>
      <c r="D709" s="91">
        <f t="shared" si="26"/>
        <v>0</v>
      </c>
      <c r="E709" s="87"/>
      <c r="F709" s="87"/>
      <c r="G709" s="61"/>
      <c r="H709" s="61"/>
      <c r="I709" s="61"/>
      <c r="CB709" s="58"/>
      <c r="CC709" s="58"/>
      <c r="CD709" s="58"/>
      <c r="CE709" s="58"/>
      <c r="CF709" s="58"/>
      <c r="CG709" s="58"/>
      <c r="CH709" s="58"/>
    </row>
    <row r="710" spans="1:86" ht="15" hidden="1">
      <c r="A710" s="164"/>
      <c r="B710" s="162"/>
      <c r="C710" s="198" t="s">
        <v>14</v>
      </c>
      <c r="D710" s="91">
        <f t="shared" si="26"/>
        <v>0</v>
      </c>
      <c r="E710" s="87"/>
      <c r="F710" s="87"/>
      <c r="G710" s="61"/>
      <c r="H710" s="61"/>
      <c r="I710" s="61"/>
      <c r="CB710" s="58"/>
      <c r="CC710" s="58"/>
      <c r="CD710" s="58"/>
      <c r="CE710" s="58"/>
      <c r="CF710" s="58"/>
      <c r="CG710" s="58"/>
      <c r="CH710" s="58"/>
    </row>
    <row r="711" spans="1:86" ht="15" hidden="1">
      <c r="A711" s="164"/>
      <c r="B711" s="162" t="s">
        <v>45</v>
      </c>
      <c r="C711" s="198" t="s">
        <v>17</v>
      </c>
      <c r="D711" s="91">
        <f t="shared" si="26"/>
        <v>0</v>
      </c>
      <c r="E711" s="87"/>
      <c r="F711" s="87"/>
      <c r="G711" s="61"/>
      <c r="H711" s="61"/>
      <c r="I711" s="61"/>
      <c r="CB711" s="58"/>
      <c r="CC711" s="58"/>
      <c r="CD711" s="58"/>
      <c r="CE711" s="58"/>
      <c r="CF711" s="58"/>
      <c r="CG711" s="58"/>
      <c r="CH711" s="58"/>
    </row>
    <row r="712" spans="1:86" ht="15" hidden="1">
      <c r="A712" s="164"/>
      <c r="B712" s="162"/>
      <c r="C712" s="198" t="s">
        <v>14</v>
      </c>
      <c r="D712" s="91">
        <f t="shared" si="26"/>
        <v>0</v>
      </c>
      <c r="E712" s="87"/>
      <c r="F712" s="87"/>
      <c r="G712" s="61"/>
      <c r="H712" s="61"/>
      <c r="I712" s="61"/>
      <c r="CB712" s="58"/>
      <c r="CC712" s="58"/>
      <c r="CD712" s="58"/>
      <c r="CE712" s="58"/>
      <c r="CF712" s="58"/>
      <c r="CG712" s="58"/>
      <c r="CH712" s="58"/>
    </row>
    <row r="713" spans="1:86" ht="15" hidden="1">
      <c r="A713" s="164"/>
      <c r="B713" s="151" t="s">
        <v>47</v>
      </c>
      <c r="C713" s="198" t="s">
        <v>48</v>
      </c>
      <c r="D713" s="91">
        <f t="shared" si="26"/>
        <v>0</v>
      </c>
      <c r="E713" s="87"/>
      <c r="F713" s="87"/>
      <c r="G713" s="61"/>
      <c r="H713" s="61"/>
      <c r="I713" s="61"/>
      <c r="CB713" s="58"/>
      <c r="CC713" s="58"/>
      <c r="CD713" s="58"/>
      <c r="CE713" s="58"/>
      <c r="CF713" s="58"/>
      <c r="CG713" s="58"/>
      <c r="CH713" s="58"/>
    </row>
    <row r="714" spans="1:86" ht="15" hidden="1">
      <c r="A714" s="164"/>
      <c r="B714" s="151"/>
      <c r="C714" s="198" t="s">
        <v>14</v>
      </c>
      <c r="D714" s="91">
        <f t="shared" si="26"/>
        <v>0</v>
      </c>
      <c r="E714" s="87"/>
      <c r="F714" s="87"/>
      <c r="G714" s="61"/>
      <c r="H714" s="61"/>
      <c r="I714" s="61"/>
      <c r="CB714" s="58"/>
      <c r="CC714" s="58"/>
      <c r="CD714" s="58"/>
      <c r="CE714" s="58"/>
      <c r="CF714" s="58"/>
      <c r="CG714" s="58"/>
      <c r="CH714" s="58"/>
    </row>
    <row r="715" spans="1:86" ht="15" hidden="1">
      <c r="A715" s="164"/>
      <c r="B715" s="162" t="s">
        <v>50</v>
      </c>
      <c r="C715" s="198" t="s">
        <v>37</v>
      </c>
      <c r="D715" s="91">
        <f t="shared" si="26"/>
        <v>0</v>
      </c>
      <c r="E715" s="87"/>
      <c r="F715" s="87"/>
      <c r="G715" s="61"/>
      <c r="H715" s="61"/>
      <c r="I715" s="61"/>
      <c r="CB715" s="58"/>
      <c r="CC715" s="58"/>
      <c r="CD715" s="58"/>
      <c r="CE715" s="58"/>
      <c r="CF715" s="58"/>
      <c r="CG715" s="58"/>
      <c r="CH715" s="58"/>
    </row>
    <row r="716" spans="1:86" ht="15" hidden="1">
      <c r="A716" s="164"/>
      <c r="B716" s="162"/>
      <c r="C716" s="198" t="s">
        <v>14</v>
      </c>
      <c r="D716" s="91">
        <f t="shared" si="26"/>
        <v>0</v>
      </c>
      <c r="E716" s="87"/>
      <c r="F716" s="87"/>
      <c r="G716" s="61"/>
      <c r="H716" s="61"/>
      <c r="I716" s="61"/>
      <c r="CB716" s="58"/>
      <c r="CC716" s="58"/>
      <c r="CD716" s="58"/>
      <c r="CE716" s="58"/>
      <c r="CF716" s="58"/>
      <c r="CG716" s="58"/>
      <c r="CH716" s="58"/>
    </row>
    <row r="717" spans="1:86" ht="15" hidden="1">
      <c r="A717" s="164">
        <v>42</v>
      </c>
      <c r="B717" s="92" t="s">
        <v>250</v>
      </c>
      <c r="C717" s="199" t="s">
        <v>14</v>
      </c>
      <c r="D717" s="91">
        <f t="shared" si="26"/>
        <v>0</v>
      </c>
      <c r="E717" s="87">
        <f>E719+E721+E723+E725</f>
        <v>0</v>
      </c>
      <c r="F717" s="87">
        <f>F719+F721+F723+F725</f>
        <v>0</v>
      </c>
      <c r="G717" s="61"/>
      <c r="H717" s="61"/>
      <c r="I717" s="61"/>
      <c r="CB717" s="58"/>
      <c r="CC717" s="58"/>
      <c r="CD717" s="58"/>
      <c r="CE717" s="58"/>
      <c r="CF717" s="58"/>
      <c r="CG717" s="58"/>
      <c r="CH717" s="58"/>
    </row>
    <row r="718" spans="1:86" ht="15" hidden="1">
      <c r="A718" s="164"/>
      <c r="B718" s="162" t="s">
        <v>215</v>
      </c>
      <c r="C718" s="198" t="s">
        <v>17</v>
      </c>
      <c r="D718" s="91">
        <f t="shared" si="26"/>
        <v>0</v>
      </c>
      <c r="E718" s="87"/>
      <c r="F718" s="87"/>
      <c r="G718" s="61"/>
      <c r="H718" s="61"/>
      <c r="I718" s="61"/>
      <c r="CB718" s="58"/>
      <c r="CC718" s="58"/>
      <c r="CD718" s="58"/>
      <c r="CE718" s="58"/>
      <c r="CF718" s="58"/>
      <c r="CG718" s="58"/>
      <c r="CH718" s="58"/>
    </row>
    <row r="719" spans="1:86" ht="15" hidden="1">
      <c r="A719" s="164"/>
      <c r="B719" s="162"/>
      <c r="C719" s="198" t="s">
        <v>14</v>
      </c>
      <c r="D719" s="91">
        <f t="shared" si="26"/>
        <v>0</v>
      </c>
      <c r="E719" s="87"/>
      <c r="F719" s="87"/>
      <c r="G719" s="61"/>
      <c r="H719" s="61"/>
      <c r="I719" s="61"/>
      <c r="CB719" s="58"/>
      <c r="CC719" s="58"/>
      <c r="CD719" s="58"/>
      <c r="CE719" s="58"/>
      <c r="CF719" s="58"/>
      <c r="CG719" s="58"/>
      <c r="CH719" s="58"/>
    </row>
    <row r="720" spans="1:86" ht="14.25" hidden="1" customHeight="1">
      <c r="A720" s="164"/>
      <c r="B720" s="162" t="s">
        <v>45</v>
      </c>
      <c r="C720" s="198" t="s">
        <v>17</v>
      </c>
      <c r="D720" s="91">
        <f t="shared" si="26"/>
        <v>0</v>
      </c>
      <c r="E720" s="87"/>
      <c r="F720" s="87"/>
      <c r="G720" s="61"/>
      <c r="H720" s="61"/>
      <c r="I720" s="61"/>
      <c r="CB720" s="58"/>
      <c r="CC720" s="58"/>
      <c r="CD720" s="58"/>
      <c r="CE720" s="58"/>
      <c r="CF720" s="58"/>
      <c r="CG720" s="58"/>
      <c r="CH720" s="58"/>
    </row>
    <row r="721" spans="1:86" ht="15" hidden="1">
      <c r="A721" s="164"/>
      <c r="B721" s="162"/>
      <c r="C721" s="198" t="s">
        <v>14</v>
      </c>
      <c r="D721" s="91">
        <f t="shared" si="26"/>
        <v>0</v>
      </c>
      <c r="E721" s="87"/>
      <c r="F721" s="87"/>
      <c r="G721" s="61"/>
      <c r="H721" s="61"/>
      <c r="I721" s="61"/>
      <c r="CB721" s="58"/>
      <c r="CC721" s="58"/>
      <c r="CD721" s="58"/>
      <c r="CE721" s="58"/>
      <c r="CF721" s="58"/>
      <c r="CG721" s="58"/>
      <c r="CH721" s="58"/>
    </row>
    <row r="722" spans="1:86" ht="15" hidden="1">
      <c r="A722" s="164"/>
      <c r="B722" s="151" t="s">
        <v>47</v>
      </c>
      <c r="C722" s="198" t="s">
        <v>48</v>
      </c>
      <c r="D722" s="91">
        <f t="shared" si="26"/>
        <v>0</v>
      </c>
      <c r="E722" s="87"/>
      <c r="F722" s="87"/>
      <c r="G722" s="61"/>
      <c r="H722" s="61"/>
      <c r="I722" s="61"/>
      <c r="CB722" s="58"/>
      <c r="CC722" s="58"/>
      <c r="CD722" s="58"/>
      <c r="CE722" s="58"/>
      <c r="CF722" s="58"/>
      <c r="CG722" s="58"/>
      <c r="CH722" s="58"/>
    </row>
    <row r="723" spans="1:86" ht="15" hidden="1">
      <c r="A723" s="164"/>
      <c r="B723" s="151"/>
      <c r="C723" s="198" t="s">
        <v>14</v>
      </c>
      <c r="D723" s="91">
        <f t="shared" si="26"/>
        <v>0</v>
      </c>
      <c r="E723" s="87"/>
      <c r="F723" s="87"/>
      <c r="G723" s="61"/>
      <c r="H723" s="61"/>
      <c r="I723" s="61"/>
      <c r="CB723" s="58"/>
      <c r="CC723" s="58"/>
      <c r="CD723" s="58"/>
      <c r="CE723" s="58"/>
      <c r="CF723" s="58"/>
      <c r="CG723" s="58"/>
      <c r="CH723" s="58"/>
    </row>
    <row r="724" spans="1:86" ht="15" hidden="1">
      <c r="A724" s="164"/>
      <c r="B724" s="162" t="s">
        <v>50</v>
      </c>
      <c r="C724" s="198" t="s">
        <v>37</v>
      </c>
      <c r="D724" s="91">
        <f t="shared" si="26"/>
        <v>0</v>
      </c>
      <c r="E724" s="87"/>
      <c r="F724" s="87"/>
      <c r="G724" s="61"/>
      <c r="H724" s="61"/>
      <c r="I724" s="61"/>
      <c r="CB724" s="58"/>
      <c r="CC724" s="58"/>
      <c r="CD724" s="58"/>
      <c r="CE724" s="58"/>
      <c r="CF724" s="58"/>
      <c r="CG724" s="58"/>
      <c r="CH724" s="58"/>
    </row>
    <row r="725" spans="1:86" ht="15" hidden="1">
      <c r="A725" s="164"/>
      <c r="B725" s="162"/>
      <c r="C725" s="198" t="s">
        <v>14</v>
      </c>
      <c r="D725" s="91">
        <f t="shared" si="26"/>
        <v>0</v>
      </c>
      <c r="E725" s="87"/>
      <c r="F725" s="87"/>
      <c r="G725" s="61"/>
      <c r="H725" s="61"/>
      <c r="I725" s="61"/>
      <c r="CB725" s="58"/>
      <c r="CC725" s="58"/>
      <c r="CD725" s="58"/>
      <c r="CE725" s="58"/>
      <c r="CF725" s="58"/>
      <c r="CG725" s="58"/>
      <c r="CH725" s="58"/>
    </row>
    <row r="726" spans="1:86" ht="15" hidden="1">
      <c r="A726" s="164">
        <v>43</v>
      </c>
      <c r="B726" s="92" t="s">
        <v>251</v>
      </c>
      <c r="C726" s="199" t="s">
        <v>14</v>
      </c>
      <c r="D726" s="91">
        <f t="shared" si="26"/>
        <v>0</v>
      </c>
      <c r="E726" s="87">
        <f>E728+E730+E732+E734</f>
        <v>0</v>
      </c>
      <c r="F726" s="87">
        <f>F728+F730+F732+F734</f>
        <v>0</v>
      </c>
      <c r="G726" s="61"/>
      <c r="H726" s="61"/>
      <c r="I726" s="61"/>
      <c r="CB726" s="58"/>
      <c r="CC726" s="58"/>
      <c r="CD726" s="58"/>
      <c r="CE726" s="58"/>
      <c r="CF726" s="58"/>
      <c r="CG726" s="58"/>
      <c r="CH726" s="58"/>
    </row>
    <row r="727" spans="1:86" ht="15" hidden="1">
      <c r="A727" s="164"/>
      <c r="B727" s="162" t="s">
        <v>215</v>
      </c>
      <c r="C727" s="198" t="s">
        <v>17</v>
      </c>
      <c r="D727" s="91">
        <f t="shared" si="26"/>
        <v>0</v>
      </c>
      <c r="E727" s="87"/>
      <c r="F727" s="87"/>
      <c r="G727" s="61"/>
      <c r="H727" s="61"/>
      <c r="I727" s="61"/>
      <c r="CB727" s="58"/>
      <c r="CC727" s="58"/>
      <c r="CD727" s="58"/>
      <c r="CE727" s="58"/>
      <c r="CF727" s="58"/>
      <c r="CG727" s="58"/>
      <c r="CH727" s="58"/>
    </row>
    <row r="728" spans="1:86" ht="15" hidden="1">
      <c r="A728" s="164"/>
      <c r="B728" s="162"/>
      <c r="C728" s="198" t="s">
        <v>14</v>
      </c>
      <c r="D728" s="91">
        <f t="shared" si="26"/>
        <v>0</v>
      </c>
      <c r="E728" s="87"/>
      <c r="F728" s="87"/>
      <c r="G728" s="61"/>
      <c r="H728" s="61"/>
      <c r="I728" s="61"/>
      <c r="CB728" s="58"/>
      <c r="CC728" s="58"/>
      <c r="CD728" s="58"/>
      <c r="CE728" s="58"/>
      <c r="CF728" s="58"/>
      <c r="CG728" s="58"/>
      <c r="CH728" s="58"/>
    </row>
    <row r="729" spans="1:86" ht="15" hidden="1">
      <c r="A729" s="164"/>
      <c r="B729" s="162" t="s">
        <v>45</v>
      </c>
      <c r="C729" s="198" t="s">
        <v>17</v>
      </c>
      <c r="D729" s="91">
        <f t="shared" si="26"/>
        <v>0</v>
      </c>
      <c r="E729" s="87"/>
      <c r="F729" s="87"/>
      <c r="G729" s="61"/>
      <c r="H729" s="61"/>
      <c r="I729" s="61"/>
      <c r="CB729" s="58"/>
      <c r="CC729" s="58"/>
      <c r="CD729" s="58"/>
      <c r="CE729" s="58"/>
      <c r="CF729" s="58"/>
      <c r="CG729" s="58"/>
      <c r="CH729" s="58"/>
    </row>
    <row r="730" spans="1:86" ht="15" hidden="1">
      <c r="A730" s="164"/>
      <c r="B730" s="162"/>
      <c r="C730" s="198" t="s">
        <v>14</v>
      </c>
      <c r="D730" s="91">
        <f t="shared" si="26"/>
        <v>0</v>
      </c>
      <c r="E730" s="87"/>
      <c r="F730" s="87"/>
      <c r="G730" s="61"/>
      <c r="H730" s="61"/>
      <c r="I730" s="61"/>
      <c r="CB730" s="58"/>
      <c r="CC730" s="58"/>
      <c r="CD730" s="58"/>
      <c r="CE730" s="58"/>
      <c r="CF730" s="58"/>
      <c r="CG730" s="58"/>
      <c r="CH730" s="58"/>
    </row>
    <row r="731" spans="1:86" ht="15" hidden="1">
      <c r="A731" s="164"/>
      <c r="B731" s="151" t="s">
        <v>47</v>
      </c>
      <c r="C731" s="198" t="s">
        <v>48</v>
      </c>
      <c r="D731" s="91">
        <f t="shared" si="26"/>
        <v>0</v>
      </c>
      <c r="E731" s="87"/>
      <c r="F731" s="87"/>
      <c r="G731" s="61"/>
      <c r="H731" s="61"/>
      <c r="I731" s="61"/>
      <c r="CB731" s="58"/>
      <c r="CC731" s="58"/>
      <c r="CD731" s="58"/>
      <c r="CE731" s="58"/>
      <c r="CF731" s="58"/>
      <c r="CG731" s="58"/>
      <c r="CH731" s="58"/>
    </row>
    <row r="732" spans="1:86" ht="15" hidden="1">
      <c r="A732" s="164"/>
      <c r="B732" s="151"/>
      <c r="C732" s="198" t="s">
        <v>14</v>
      </c>
      <c r="D732" s="91">
        <f t="shared" si="26"/>
        <v>0</v>
      </c>
      <c r="E732" s="87"/>
      <c r="F732" s="87"/>
      <c r="G732" s="61"/>
      <c r="H732" s="61"/>
      <c r="I732" s="61"/>
      <c r="CB732" s="58"/>
      <c r="CC732" s="58"/>
      <c r="CD732" s="58"/>
      <c r="CE732" s="58"/>
      <c r="CF732" s="58"/>
      <c r="CG732" s="58"/>
      <c r="CH732" s="58"/>
    </row>
    <row r="733" spans="1:86" ht="15" hidden="1">
      <c r="A733" s="164"/>
      <c r="B733" s="162" t="s">
        <v>50</v>
      </c>
      <c r="C733" s="198" t="s">
        <v>37</v>
      </c>
      <c r="D733" s="91">
        <f t="shared" ref="D733:D796" si="27">E733+F733</f>
        <v>0</v>
      </c>
      <c r="E733" s="87"/>
      <c r="F733" s="87"/>
      <c r="G733" s="61"/>
      <c r="H733" s="61"/>
      <c r="I733" s="61"/>
      <c r="CB733" s="58"/>
      <c r="CC733" s="58"/>
      <c r="CD733" s="58"/>
      <c r="CE733" s="58"/>
      <c r="CF733" s="58"/>
      <c r="CG733" s="58"/>
      <c r="CH733" s="58"/>
    </row>
    <row r="734" spans="1:86" ht="15" hidden="1">
      <c r="A734" s="164"/>
      <c r="B734" s="162"/>
      <c r="C734" s="198" t="s">
        <v>14</v>
      </c>
      <c r="D734" s="91">
        <f t="shared" si="27"/>
        <v>0</v>
      </c>
      <c r="E734" s="87"/>
      <c r="F734" s="87"/>
      <c r="G734" s="61"/>
      <c r="H734" s="61"/>
      <c r="I734" s="61"/>
      <c r="CB734" s="58"/>
      <c r="CC734" s="58"/>
      <c r="CD734" s="58"/>
      <c r="CE734" s="58"/>
      <c r="CF734" s="58"/>
      <c r="CG734" s="58"/>
      <c r="CH734" s="58"/>
    </row>
    <row r="735" spans="1:86" ht="15" hidden="1">
      <c r="A735" s="164">
        <v>44</v>
      </c>
      <c r="B735" s="92" t="s">
        <v>252</v>
      </c>
      <c r="C735" s="199" t="s">
        <v>14</v>
      </c>
      <c r="D735" s="91">
        <f t="shared" si="27"/>
        <v>0</v>
      </c>
      <c r="E735" s="87">
        <f>E737+E739+E741+E743</f>
        <v>0</v>
      </c>
      <c r="F735" s="87">
        <f>F737+F739+F741+F743</f>
        <v>0</v>
      </c>
      <c r="G735" s="61"/>
      <c r="H735" s="61"/>
      <c r="I735" s="61"/>
      <c r="CB735" s="58"/>
      <c r="CC735" s="58"/>
      <c r="CD735" s="58"/>
      <c r="CE735" s="58"/>
      <c r="CF735" s="58"/>
      <c r="CG735" s="58"/>
      <c r="CH735" s="58"/>
    </row>
    <row r="736" spans="1:86" ht="15" hidden="1">
      <c r="A736" s="164"/>
      <c r="B736" s="162" t="s">
        <v>215</v>
      </c>
      <c r="C736" s="198" t="s">
        <v>17</v>
      </c>
      <c r="D736" s="91">
        <f t="shared" si="27"/>
        <v>0</v>
      </c>
      <c r="E736" s="87"/>
      <c r="F736" s="87"/>
      <c r="G736" s="61"/>
      <c r="H736" s="61"/>
      <c r="I736" s="61"/>
      <c r="CB736" s="58"/>
      <c r="CC736" s="58"/>
      <c r="CD736" s="58"/>
      <c r="CE736" s="58"/>
      <c r="CF736" s="58"/>
      <c r="CG736" s="58"/>
      <c r="CH736" s="58"/>
    </row>
    <row r="737" spans="1:86" ht="15" hidden="1">
      <c r="A737" s="164"/>
      <c r="B737" s="162"/>
      <c r="C737" s="198" t="s">
        <v>14</v>
      </c>
      <c r="D737" s="91">
        <f t="shared" si="27"/>
        <v>0</v>
      </c>
      <c r="E737" s="87"/>
      <c r="F737" s="87"/>
      <c r="G737" s="61"/>
      <c r="H737" s="61"/>
      <c r="I737" s="61"/>
      <c r="CB737" s="58"/>
      <c r="CC737" s="58"/>
      <c r="CD737" s="58"/>
      <c r="CE737" s="58"/>
      <c r="CF737" s="58"/>
      <c r="CG737" s="58"/>
      <c r="CH737" s="58"/>
    </row>
    <row r="738" spans="1:86" ht="15" hidden="1">
      <c r="A738" s="164"/>
      <c r="B738" s="162" t="s">
        <v>45</v>
      </c>
      <c r="C738" s="198" t="s">
        <v>17</v>
      </c>
      <c r="D738" s="91">
        <f t="shared" si="27"/>
        <v>0</v>
      </c>
      <c r="E738" s="87"/>
      <c r="F738" s="87"/>
      <c r="G738" s="61"/>
      <c r="H738" s="61"/>
      <c r="I738" s="61"/>
      <c r="CB738" s="58"/>
      <c r="CC738" s="58"/>
      <c r="CD738" s="58"/>
      <c r="CE738" s="58"/>
      <c r="CF738" s="58"/>
      <c r="CG738" s="58"/>
      <c r="CH738" s="58"/>
    </row>
    <row r="739" spans="1:86" ht="15" hidden="1">
      <c r="A739" s="164"/>
      <c r="B739" s="162"/>
      <c r="C739" s="198" t="s">
        <v>14</v>
      </c>
      <c r="D739" s="91">
        <f t="shared" si="27"/>
        <v>0</v>
      </c>
      <c r="E739" s="87"/>
      <c r="F739" s="87"/>
      <c r="G739" s="61"/>
      <c r="H739" s="61"/>
      <c r="I739" s="61"/>
      <c r="CB739" s="58"/>
      <c r="CC739" s="58"/>
      <c r="CD739" s="58"/>
      <c r="CE739" s="58"/>
      <c r="CF739" s="58"/>
      <c r="CG739" s="58"/>
      <c r="CH739" s="58"/>
    </row>
    <row r="740" spans="1:86" ht="15" hidden="1">
      <c r="A740" s="164"/>
      <c r="B740" s="151" t="s">
        <v>47</v>
      </c>
      <c r="C740" s="198" t="s">
        <v>48</v>
      </c>
      <c r="D740" s="91">
        <f t="shared" si="27"/>
        <v>0</v>
      </c>
      <c r="E740" s="87"/>
      <c r="F740" s="87"/>
      <c r="G740" s="61"/>
      <c r="H740" s="61"/>
      <c r="I740" s="61"/>
      <c r="CB740" s="58"/>
      <c r="CC740" s="58"/>
      <c r="CD740" s="58"/>
      <c r="CE740" s="58"/>
      <c r="CF740" s="58"/>
      <c r="CG740" s="58"/>
      <c r="CH740" s="58"/>
    </row>
    <row r="741" spans="1:86" ht="15" hidden="1">
      <c r="A741" s="164"/>
      <c r="B741" s="151"/>
      <c r="C741" s="198" t="s">
        <v>14</v>
      </c>
      <c r="D741" s="91">
        <f t="shared" si="27"/>
        <v>0</v>
      </c>
      <c r="E741" s="87"/>
      <c r="F741" s="87"/>
      <c r="G741" s="61"/>
      <c r="H741" s="61"/>
      <c r="I741" s="61"/>
      <c r="CB741" s="58"/>
      <c r="CC741" s="58"/>
      <c r="CD741" s="58"/>
      <c r="CE741" s="58"/>
      <c r="CF741" s="58"/>
      <c r="CG741" s="58"/>
      <c r="CH741" s="58"/>
    </row>
    <row r="742" spans="1:86" ht="15" hidden="1">
      <c r="A742" s="164"/>
      <c r="B742" s="162" t="s">
        <v>50</v>
      </c>
      <c r="C742" s="198" t="s">
        <v>37</v>
      </c>
      <c r="D742" s="91">
        <f t="shared" si="27"/>
        <v>0</v>
      </c>
      <c r="E742" s="87"/>
      <c r="F742" s="87"/>
      <c r="G742" s="61"/>
      <c r="H742" s="61"/>
      <c r="I742" s="61"/>
      <c r="CB742" s="58"/>
      <c r="CC742" s="58"/>
      <c r="CD742" s="58"/>
      <c r="CE742" s="58"/>
      <c r="CF742" s="58"/>
      <c r="CG742" s="58"/>
      <c r="CH742" s="58"/>
    </row>
    <row r="743" spans="1:86" ht="15" hidden="1">
      <c r="A743" s="164"/>
      <c r="B743" s="162"/>
      <c r="C743" s="198" t="s">
        <v>14</v>
      </c>
      <c r="D743" s="91">
        <f t="shared" si="27"/>
        <v>0</v>
      </c>
      <c r="E743" s="87"/>
      <c r="F743" s="87"/>
      <c r="G743" s="61"/>
      <c r="H743" s="61"/>
      <c r="I743" s="61"/>
      <c r="CB743" s="58"/>
      <c r="CC743" s="58"/>
      <c r="CD743" s="58"/>
      <c r="CE743" s="58"/>
      <c r="CF743" s="58"/>
      <c r="CG743" s="58"/>
      <c r="CH743" s="58"/>
    </row>
    <row r="744" spans="1:86" ht="15" hidden="1">
      <c r="A744" s="164">
        <v>45</v>
      </c>
      <c r="B744" s="92" t="s">
        <v>253</v>
      </c>
      <c r="C744" s="199" t="s">
        <v>14</v>
      </c>
      <c r="D744" s="91">
        <f t="shared" si="27"/>
        <v>0</v>
      </c>
      <c r="E744" s="87">
        <f>E746+E748+E750+E752</f>
        <v>0</v>
      </c>
      <c r="F744" s="87">
        <f>F746+F748+F750+F752</f>
        <v>0</v>
      </c>
      <c r="G744" s="61"/>
      <c r="H744" s="61"/>
      <c r="I744" s="61"/>
      <c r="CB744" s="58"/>
      <c r="CC744" s="58"/>
      <c r="CD744" s="58"/>
      <c r="CE744" s="58"/>
      <c r="CF744" s="58"/>
      <c r="CG744" s="58"/>
      <c r="CH744" s="58"/>
    </row>
    <row r="745" spans="1:86" ht="15" hidden="1">
      <c r="A745" s="164"/>
      <c r="B745" s="162" t="s">
        <v>215</v>
      </c>
      <c r="C745" s="198" t="s">
        <v>17</v>
      </c>
      <c r="D745" s="91">
        <f t="shared" si="27"/>
        <v>0</v>
      </c>
      <c r="E745" s="87"/>
      <c r="F745" s="87"/>
      <c r="G745" s="61"/>
      <c r="H745" s="61"/>
      <c r="I745" s="61"/>
      <c r="CB745" s="58"/>
      <c r="CC745" s="58"/>
      <c r="CD745" s="58"/>
      <c r="CE745" s="58"/>
      <c r="CF745" s="58"/>
      <c r="CG745" s="58"/>
      <c r="CH745" s="58"/>
    </row>
    <row r="746" spans="1:86" ht="15" hidden="1">
      <c r="A746" s="164"/>
      <c r="B746" s="162"/>
      <c r="C746" s="198" t="s">
        <v>14</v>
      </c>
      <c r="D746" s="91">
        <f t="shared" si="27"/>
        <v>0</v>
      </c>
      <c r="E746" s="87"/>
      <c r="F746" s="87"/>
      <c r="G746" s="61"/>
      <c r="H746" s="61"/>
      <c r="I746" s="61"/>
      <c r="CB746" s="58"/>
      <c r="CC746" s="58"/>
      <c r="CD746" s="58"/>
      <c r="CE746" s="58"/>
      <c r="CF746" s="58"/>
      <c r="CG746" s="58"/>
      <c r="CH746" s="58"/>
    </row>
    <row r="747" spans="1:86" ht="15" hidden="1">
      <c r="A747" s="164"/>
      <c r="B747" s="162" t="s">
        <v>45</v>
      </c>
      <c r="C747" s="198" t="s">
        <v>17</v>
      </c>
      <c r="D747" s="91">
        <f t="shared" si="27"/>
        <v>0</v>
      </c>
      <c r="E747" s="87"/>
      <c r="F747" s="87"/>
      <c r="G747" s="61"/>
      <c r="H747" s="61"/>
      <c r="I747" s="61"/>
      <c r="CB747" s="58"/>
      <c r="CC747" s="58"/>
      <c r="CD747" s="58"/>
      <c r="CE747" s="58"/>
      <c r="CF747" s="58"/>
      <c r="CG747" s="58"/>
      <c r="CH747" s="58"/>
    </row>
    <row r="748" spans="1:86" ht="15" hidden="1">
      <c r="A748" s="164"/>
      <c r="B748" s="162"/>
      <c r="C748" s="198" t="s">
        <v>14</v>
      </c>
      <c r="D748" s="91">
        <f t="shared" si="27"/>
        <v>0</v>
      </c>
      <c r="E748" s="87"/>
      <c r="F748" s="87"/>
      <c r="G748" s="61"/>
      <c r="H748" s="61"/>
      <c r="I748" s="61"/>
      <c r="CB748" s="58"/>
      <c r="CC748" s="58"/>
      <c r="CD748" s="58"/>
      <c r="CE748" s="58"/>
      <c r="CF748" s="58"/>
      <c r="CG748" s="58"/>
      <c r="CH748" s="58"/>
    </row>
    <row r="749" spans="1:86" ht="15" hidden="1">
      <c r="A749" s="164"/>
      <c r="B749" s="151" t="s">
        <v>47</v>
      </c>
      <c r="C749" s="198" t="s">
        <v>48</v>
      </c>
      <c r="D749" s="91">
        <f t="shared" si="27"/>
        <v>0</v>
      </c>
      <c r="E749" s="87"/>
      <c r="F749" s="87"/>
      <c r="G749" s="61"/>
      <c r="H749" s="61"/>
      <c r="I749" s="61"/>
      <c r="CB749" s="58"/>
      <c r="CC749" s="58"/>
      <c r="CD749" s="58"/>
      <c r="CE749" s="58"/>
      <c r="CF749" s="58"/>
      <c r="CG749" s="58"/>
      <c r="CH749" s="58"/>
    </row>
    <row r="750" spans="1:86" ht="15" hidden="1">
      <c r="A750" s="164"/>
      <c r="B750" s="151"/>
      <c r="C750" s="198" t="s">
        <v>14</v>
      </c>
      <c r="D750" s="91">
        <f t="shared" si="27"/>
        <v>0</v>
      </c>
      <c r="E750" s="87"/>
      <c r="F750" s="87"/>
      <c r="G750" s="61"/>
      <c r="H750" s="61"/>
      <c r="I750" s="61"/>
      <c r="CB750" s="58"/>
      <c r="CC750" s="58"/>
      <c r="CD750" s="58"/>
      <c r="CE750" s="58"/>
      <c r="CF750" s="58"/>
      <c r="CG750" s="58"/>
      <c r="CH750" s="58"/>
    </row>
    <row r="751" spans="1:86" ht="15" hidden="1">
      <c r="A751" s="164"/>
      <c r="B751" s="162" t="s">
        <v>50</v>
      </c>
      <c r="C751" s="198" t="s">
        <v>37</v>
      </c>
      <c r="D751" s="91">
        <f t="shared" si="27"/>
        <v>0</v>
      </c>
      <c r="E751" s="87"/>
      <c r="F751" s="87"/>
      <c r="G751" s="61"/>
      <c r="H751" s="61"/>
      <c r="I751" s="61"/>
      <c r="CB751" s="58"/>
      <c r="CC751" s="58"/>
      <c r="CD751" s="58"/>
      <c r="CE751" s="58"/>
      <c r="CF751" s="58"/>
      <c r="CG751" s="58"/>
      <c r="CH751" s="58"/>
    </row>
    <row r="752" spans="1:86" ht="15" hidden="1">
      <c r="A752" s="164"/>
      <c r="B752" s="162"/>
      <c r="C752" s="198" t="s">
        <v>14</v>
      </c>
      <c r="D752" s="91">
        <f t="shared" si="27"/>
        <v>0</v>
      </c>
      <c r="E752" s="87"/>
      <c r="F752" s="87"/>
      <c r="G752" s="61"/>
      <c r="H752" s="61"/>
      <c r="I752" s="61"/>
      <c r="CB752" s="58"/>
      <c r="CC752" s="58"/>
      <c r="CD752" s="58"/>
      <c r="CE752" s="58"/>
      <c r="CF752" s="58"/>
      <c r="CG752" s="58"/>
      <c r="CH752" s="58"/>
    </row>
    <row r="753" spans="1:86" ht="15" hidden="1">
      <c r="A753" s="164">
        <v>46</v>
      </c>
      <c r="B753" s="92" t="s">
        <v>254</v>
      </c>
      <c r="C753" s="199" t="s">
        <v>14</v>
      </c>
      <c r="D753" s="91">
        <f t="shared" si="27"/>
        <v>0</v>
      </c>
      <c r="E753" s="87">
        <f>E755+E757+E759+E761</f>
        <v>0</v>
      </c>
      <c r="F753" s="87">
        <f>F755+F757+F759+F761</f>
        <v>0</v>
      </c>
      <c r="G753" s="61"/>
      <c r="H753" s="61"/>
      <c r="I753" s="61"/>
      <c r="CB753" s="58"/>
      <c r="CC753" s="58"/>
      <c r="CD753" s="58"/>
      <c r="CE753" s="58"/>
      <c r="CF753" s="58"/>
      <c r="CG753" s="58"/>
      <c r="CH753" s="58"/>
    </row>
    <row r="754" spans="1:86" ht="15" hidden="1">
      <c r="A754" s="164"/>
      <c r="B754" s="162" t="s">
        <v>215</v>
      </c>
      <c r="C754" s="198" t="s">
        <v>17</v>
      </c>
      <c r="D754" s="91">
        <f t="shared" si="27"/>
        <v>0</v>
      </c>
      <c r="E754" s="87"/>
      <c r="F754" s="87"/>
      <c r="G754" s="61"/>
      <c r="H754" s="61"/>
      <c r="I754" s="61"/>
      <c r="CB754" s="58"/>
      <c r="CC754" s="58"/>
      <c r="CD754" s="58"/>
      <c r="CE754" s="58"/>
      <c r="CF754" s="58"/>
      <c r="CG754" s="58"/>
      <c r="CH754" s="58"/>
    </row>
    <row r="755" spans="1:86" ht="15" hidden="1">
      <c r="A755" s="164"/>
      <c r="B755" s="162"/>
      <c r="C755" s="198" t="s">
        <v>14</v>
      </c>
      <c r="D755" s="91">
        <f t="shared" si="27"/>
        <v>0</v>
      </c>
      <c r="E755" s="87"/>
      <c r="F755" s="87"/>
      <c r="G755" s="61"/>
      <c r="H755" s="61"/>
      <c r="I755" s="61"/>
      <c r="CB755" s="58"/>
      <c r="CC755" s="58"/>
      <c r="CD755" s="58"/>
      <c r="CE755" s="58"/>
      <c r="CF755" s="58"/>
      <c r="CG755" s="58"/>
      <c r="CH755" s="58"/>
    </row>
    <row r="756" spans="1:86" ht="15" hidden="1">
      <c r="A756" s="164"/>
      <c r="B756" s="162" t="s">
        <v>45</v>
      </c>
      <c r="C756" s="198" t="s">
        <v>17</v>
      </c>
      <c r="D756" s="91">
        <f t="shared" si="27"/>
        <v>0</v>
      </c>
      <c r="E756" s="87"/>
      <c r="F756" s="87"/>
      <c r="G756" s="61"/>
      <c r="H756" s="61"/>
      <c r="I756" s="61"/>
      <c r="CB756" s="58"/>
      <c r="CC756" s="58"/>
      <c r="CD756" s="58"/>
      <c r="CE756" s="58"/>
      <c r="CF756" s="58"/>
      <c r="CG756" s="58"/>
      <c r="CH756" s="58"/>
    </row>
    <row r="757" spans="1:86" ht="15" hidden="1">
      <c r="A757" s="164"/>
      <c r="B757" s="162"/>
      <c r="C757" s="198" t="s">
        <v>14</v>
      </c>
      <c r="D757" s="91">
        <f t="shared" si="27"/>
        <v>0</v>
      </c>
      <c r="E757" s="87"/>
      <c r="F757" s="87"/>
      <c r="G757" s="61"/>
      <c r="H757" s="61"/>
      <c r="I757" s="61"/>
      <c r="CB757" s="58"/>
      <c r="CC757" s="58"/>
      <c r="CD757" s="58"/>
      <c r="CE757" s="58"/>
      <c r="CF757" s="58"/>
      <c r="CG757" s="58"/>
      <c r="CH757" s="58"/>
    </row>
    <row r="758" spans="1:86" ht="15" hidden="1">
      <c r="A758" s="164"/>
      <c r="B758" s="151" t="s">
        <v>47</v>
      </c>
      <c r="C758" s="198" t="s">
        <v>48</v>
      </c>
      <c r="D758" s="91">
        <f t="shared" si="27"/>
        <v>0</v>
      </c>
      <c r="E758" s="87"/>
      <c r="F758" s="87"/>
      <c r="G758" s="61"/>
      <c r="H758" s="61"/>
      <c r="I758" s="61"/>
      <c r="CB758" s="58"/>
      <c r="CC758" s="58"/>
      <c r="CD758" s="58"/>
      <c r="CE758" s="58"/>
      <c r="CF758" s="58"/>
      <c r="CG758" s="58"/>
      <c r="CH758" s="58"/>
    </row>
    <row r="759" spans="1:86" ht="15" hidden="1">
      <c r="A759" s="164"/>
      <c r="B759" s="151"/>
      <c r="C759" s="198" t="s">
        <v>14</v>
      </c>
      <c r="D759" s="91">
        <f t="shared" si="27"/>
        <v>0</v>
      </c>
      <c r="E759" s="87"/>
      <c r="F759" s="87"/>
      <c r="G759" s="61"/>
      <c r="H759" s="61"/>
      <c r="I759" s="61"/>
      <c r="CB759" s="58"/>
      <c r="CC759" s="58"/>
      <c r="CD759" s="58"/>
      <c r="CE759" s="58"/>
      <c r="CF759" s="58"/>
      <c r="CG759" s="58"/>
      <c r="CH759" s="58"/>
    </row>
    <row r="760" spans="1:86" ht="15" hidden="1">
      <c r="A760" s="164"/>
      <c r="B760" s="162" t="s">
        <v>50</v>
      </c>
      <c r="C760" s="198" t="s">
        <v>37</v>
      </c>
      <c r="D760" s="91">
        <f t="shared" si="27"/>
        <v>0</v>
      </c>
      <c r="E760" s="87"/>
      <c r="F760" s="87"/>
      <c r="G760" s="61"/>
      <c r="H760" s="61"/>
      <c r="I760" s="61"/>
      <c r="CB760" s="58"/>
      <c r="CC760" s="58"/>
      <c r="CD760" s="58"/>
      <c r="CE760" s="58"/>
      <c r="CF760" s="58"/>
      <c r="CG760" s="58"/>
      <c r="CH760" s="58"/>
    </row>
    <row r="761" spans="1:86" ht="15" hidden="1">
      <c r="A761" s="164"/>
      <c r="B761" s="162"/>
      <c r="C761" s="198" t="s">
        <v>14</v>
      </c>
      <c r="D761" s="91">
        <f t="shared" si="27"/>
        <v>0</v>
      </c>
      <c r="E761" s="87"/>
      <c r="F761" s="87"/>
      <c r="G761" s="61"/>
      <c r="H761" s="61"/>
      <c r="I761" s="61"/>
      <c r="CB761" s="58"/>
      <c r="CC761" s="58"/>
      <c r="CD761" s="58"/>
      <c r="CE761" s="58"/>
      <c r="CF761" s="58"/>
      <c r="CG761" s="58"/>
      <c r="CH761" s="58"/>
    </row>
    <row r="762" spans="1:86" ht="15" hidden="1">
      <c r="A762" s="164">
        <v>47</v>
      </c>
      <c r="B762" s="92" t="s">
        <v>255</v>
      </c>
      <c r="C762" s="199" t="s">
        <v>14</v>
      </c>
      <c r="D762" s="91">
        <f t="shared" si="27"/>
        <v>0</v>
      </c>
      <c r="E762" s="87">
        <f>E764+E766+E768+E770</f>
        <v>0</v>
      </c>
      <c r="F762" s="87">
        <f>F764+F766+F768+F770</f>
        <v>0</v>
      </c>
      <c r="G762" s="61"/>
      <c r="H762" s="61"/>
      <c r="I762" s="61"/>
      <c r="CB762" s="58"/>
      <c r="CC762" s="58"/>
      <c r="CD762" s="58"/>
      <c r="CE762" s="58"/>
      <c r="CF762" s="58"/>
      <c r="CG762" s="58"/>
      <c r="CH762" s="58"/>
    </row>
    <row r="763" spans="1:86" ht="15" hidden="1">
      <c r="A763" s="164"/>
      <c r="B763" s="162" t="s">
        <v>215</v>
      </c>
      <c r="C763" s="198" t="s">
        <v>17</v>
      </c>
      <c r="D763" s="91">
        <f t="shared" si="27"/>
        <v>0</v>
      </c>
      <c r="E763" s="87"/>
      <c r="F763" s="87"/>
      <c r="G763" s="61"/>
      <c r="H763" s="61"/>
      <c r="I763" s="61"/>
      <c r="CB763" s="58"/>
      <c r="CC763" s="58"/>
      <c r="CD763" s="58"/>
      <c r="CE763" s="58"/>
      <c r="CF763" s="58"/>
      <c r="CG763" s="58"/>
      <c r="CH763" s="58"/>
    </row>
    <row r="764" spans="1:86" ht="15" hidden="1">
      <c r="A764" s="164"/>
      <c r="B764" s="162"/>
      <c r="C764" s="198" t="s">
        <v>14</v>
      </c>
      <c r="D764" s="91">
        <f t="shared" si="27"/>
        <v>0</v>
      </c>
      <c r="E764" s="87"/>
      <c r="F764" s="87"/>
      <c r="G764" s="61"/>
      <c r="H764" s="61"/>
      <c r="I764" s="61"/>
      <c r="CB764" s="58"/>
      <c r="CC764" s="58"/>
      <c r="CD764" s="58"/>
      <c r="CE764" s="58"/>
      <c r="CF764" s="58"/>
      <c r="CG764" s="58"/>
      <c r="CH764" s="58"/>
    </row>
    <row r="765" spans="1:86" ht="15" hidden="1">
      <c r="A765" s="164"/>
      <c r="B765" s="162" t="s">
        <v>45</v>
      </c>
      <c r="C765" s="198" t="s">
        <v>17</v>
      </c>
      <c r="D765" s="91">
        <f t="shared" si="27"/>
        <v>0</v>
      </c>
      <c r="E765" s="93"/>
      <c r="F765" s="87"/>
      <c r="G765" s="61"/>
      <c r="H765" s="61"/>
      <c r="I765" s="61"/>
      <c r="CB765" s="58"/>
      <c r="CC765" s="58"/>
      <c r="CD765" s="58"/>
      <c r="CE765" s="58"/>
      <c r="CF765" s="58"/>
      <c r="CG765" s="58"/>
      <c r="CH765" s="58"/>
    </row>
    <row r="766" spans="1:86" ht="15" hidden="1">
      <c r="A766" s="164"/>
      <c r="B766" s="162"/>
      <c r="C766" s="198" t="s">
        <v>14</v>
      </c>
      <c r="D766" s="91">
        <f t="shared" si="27"/>
        <v>0</v>
      </c>
      <c r="E766" s="93"/>
      <c r="F766" s="87"/>
      <c r="G766" s="61"/>
      <c r="H766" s="61"/>
      <c r="I766" s="61"/>
      <c r="CB766" s="58"/>
      <c r="CC766" s="58"/>
      <c r="CD766" s="58"/>
      <c r="CE766" s="58"/>
      <c r="CF766" s="58"/>
      <c r="CG766" s="58"/>
      <c r="CH766" s="58"/>
    </row>
    <row r="767" spans="1:86" ht="15" hidden="1">
      <c r="A767" s="164"/>
      <c r="B767" s="151" t="s">
        <v>47</v>
      </c>
      <c r="C767" s="198" t="s">
        <v>48</v>
      </c>
      <c r="D767" s="91">
        <f t="shared" si="27"/>
        <v>0</v>
      </c>
      <c r="E767" s="87"/>
      <c r="F767" s="87"/>
      <c r="G767" s="61"/>
      <c r="H767" s="61"/>
      <c r="I767" s="61"/>
      <c r="CB767" s="58"/>
      <c r="CC767" s="58"/>
      <c r="CD767" s="58"/>
      <c r="CE767" s="58"/>
      <c r="CF767" s="58"/>
      <c r="CG767" s="58"/>
      <c r="CH767" s="58"/>
    </row>
    <row r="768" spans="1:86" ht="15" hidden="1">
      <c r="A768" s="164"/>
      <c r="B768" s="151"/>
      <c r="C768" s="198" t="s">
        <v>14</v>
      </c>
      <c r="D768" s="91">
        <f t="shared" si="27"/>
        <v>0</v>
      </c>
      <c r="E768" s="87"/>
      <c r="F768" s="87"/>
      <c r="G768" s="61"/>
      <c r="H768" s="61"/>
      <c r="I768" s="61"/>
      <c r="CB768" s="58"/>
      <c r="CC768" s="58"/>
      <c r="CD768" s="58"/>
      <c r="CE768" s="58"/>
      <c r="CF768" s="58"/>
      <c r="CG768" s="58"/>
      <c r="CH768" s="58"/>
    </row>
    <row r="769" spans="1:86" ht="15" hidden="1">
      <c r="A769" s="164"/>
      <c r="B769" s="162" t="s">
        <v>50</v>
      </c>
      <c r="C769" s="198" t="s">
        <v>37</v>
      </c>
      <c r="D769" s="91">
        <f t="shared" si="27"/>
        <v>0</v>
      </c>
      <c r="E769" s="87"/>
      <c r="F769" s="87"/>
      <c r="G769" s="61"/>
      <c r="H769" s="61"/>
      <c r="I769" s="61"/>
      <c r="CB769" s="58"/>
      <c r="CC769" s="58"/>
      <c r="CD769" s="58"/>
      <c r="CE769" s="58"/>
      <c r="CF769" s="58"/>
      <c r="CG769" s="58"/>
      <c r="CH769" s="58"/>
    </row>
    <row r="770" spans="1:86" ht="15" hidden="1">
      <c r="A770" s="164"/>
      <c r="B770" s="162"/>
      <c r="C770" s="198" t="s">
        <v>14</v>
      </c>
      <c r="D770" s="91">
        <f t="shared" si="27"/>
        <v>0</v>
      </c>
      <c r="E770" s="87"/>
      <c r="F770" s="87"/>
      <c r="G770" s="61"/>
      <c r="H770" s="61"/>
      <c r="I770" s="61"/>
      <c r="CB770" s="58"/>
      <c r="CC770" s="58"/>
      <c r="CD770" s="58"/>
      <c r="CE770" s="58"/>
      <c r="CF770" s="58"/>
      <c r="CG770" s="58"/>
      <c r="CH770" s="58"/>
    </row>
    <row r="771" spans="1:86" ht="15" hidden="1">
      <c r="A771" s="164">
        <v>48</v>
      </c>
      <c r="B771" s="92" t="s">
        <v>256</v>
      </c>
      <c r="C771" s="199" t="s">
        <v>14</v>
      </c>
      <c r="D771" s="91">
        <f t="shared" si="27"/>
        <v>0</v>
      </c>
      <c r="E771" s="87">
        <f>E773+E775+E777+E779</f>
        <v>0</v>
      </c>
      <c r="F771" s="87">
        <f>F773+F775+F777+F779</f>
        <v>0</v>
      </c>
      <c r="G771" s="61"/>
      <c r="H771" s="61"/>
      <c r="I771" s="61"/>
      <c r="CB771" s="58"/>
      <c r="CC771" s="58"/>
      <c r="CD771" s="58"/>
      <c r="CE771" s="58"/>
      <c r="CF771" s="58"/>
      <c r="CG771" s="58"/>
      <c r="CH771" s="58"/>
    </row>
    <row r="772" spans="1:86" ht="15" hidden="1">
      <c r="A772" s="164"/>
      <c r="B772" s="162" t="s">
        <v>215</v>
      </c>
      <c r="C772" s="198" t="s">
        <v>17</v>
      </c>
      <c r="D772" s="91">
        <f t="shared" si="27"/>
        <v>0</v>
      </c>
      <c r="E772" s="87"/>
      <c r="F772" s="87"/>
      <c r="G772" s="61"/>
      <c r="H772" s="61"/>
      <c r="I772" s="61"/>
      <c r="CB772" s="58"/>
      <c r="CC772" s="58"/>
      <c r="CD772" s="58"/>
      <c r="CE772" s="58"/>
      <c r="CF772" s="58"/>
      <c r="CG772" s="58"/>
      <c r="CH772" s="58"/>
    </row>
    <row r="773" spans="1:86" ht="15" hidden="1">
      <c r="A773" s="164"/>
      <c r="B773" s="162"/>
      <c r="C773" s="198" t="s">
        <v>14</v>
      </c>
      <c r="D773" s="91">
        <f t="shared" si="27"/>
        <v>0</v>
      </c>
      <c r="E773" s="87"/>
      <c r="F773" s="87"/>
      <c r="G773" s="61"/>
      <c r="H773" s="61"/>
      <c r="I773" s="61"/>
      <c r="CB773" s="58"/>
      <c r="CC773" s="58"/>
      <c r="CD773" s="58"/>
      <c r="CE773" s="58"/>
      <c r="CF773" s="58"/>
      <c r="CG773" s="58"/>
      <c r="CH773" s="58"/>
    </row>
    <row r="774" spans="1:86" ht="15" hidden="1">
      <c r="A774" s="164"/>
      <c r="B774" s="162" t="s">
        <v>45</v>
      </c>
      <c r="C774" s="198" t="s">
        <v>17</v>
      </c>
      <c r="D774" s="91">
        <f t="shared" si="27"/>
        <v>0</v>
      </c>
      <c r="E774" s="87"/>
      <c r="F774" s="87"/>
      <c r="G774" s="61"/>
      <c r="H774" s="61"/>
      <c r="I774" s="61"/>
      <c r="CB774" s="58"/>
      <c r="CC774" s="58"/>
      <c r="CD774" s="58"/>
      <c r="CE774" s="58"/>
      <c r="CF774" s="58"/>
      <c r="CG774" s="58"/>
      <c r="CH774" s="58"/>
    </row>
    <row r="775" spans="1:86" ht="15" hidden="1">
      <c r="A775" s="164"/>
      <c r="B775" s="162"/>
      <c r="C775" s="198" t="s">
        <v>14</v>
      </c>
      <c r="D775" s="91">
        <f t="shared" si="27"/>
        <v>0</v>
      </c>
      <c r="E775" s="87"/>
      <c r="F775" s="87"/>
      <c r="G775" s="61"/>
      <c r="H775" s="61"/>
      <c r="I775" s="61"/>
      <c r="CB775" s="58"/>
      <c r="CC775" s="58"/>
      <c r="CD775" s="58"/>
      <c r="CE775" s="58"/>
      <c r="CF775" s="58"/>
      <c r="CG775" s="58"/>
      <c r="CH775" s="58"/>
    </row>
    <row r="776" spans="1:86" ht="15" hidden="1">
      <c r="A776" s="164"/>
      <c r="B776" s="151" t="s">
        <v>47</v>
      </c>
      <c r="C776" s="198" t="s">
        <v>48</v>
      </c>
      <c r="D776" s="91">
        <f t="shared" si="27"/>
        <v>0</v>
      </c>
      <c r="E776" s="87"/>
      <c r="F776" s="87"/>
      <c r="G776" s="61"/>
      <c r="H776" s="61"/>
      <c r="I776" s="61"/>
      <c r="CB776" s="58"/>
      <c r="CC776" s="58"/>
      <c r="CD776" s="58"/>
      <c r="CE776" s="58"/>
      <c r="CF776" s="58"/>
      <c r="CG776" s="58"/>
      <c r="CH776" s="58"/>
    </row>
    <row r="777" spans="1:86" ht="15" hidden="1">
      <c r="A777" s="164"/>
      <c r="B777" s="151"/>
      <c r="C777" s="198" t="s">
        <v>14</v>
      </c>
      <c r="D777" s="91">
        <f t="shared" si="27"/>
        <v>0</v>
      </c>
      <c r="E777" s="87"/>
      <c r="F777" s="87"/>
      <c r="G777" s="61"/>
      <c r="H777" s="61"/>
      <c r="I777" s="61"/>
      <c r="CB777" s="58"/>
      <c r="CC777" s="58"/>
      <c r="CD777" s="58"/>
      <c r="CE777" s="58"/>
      <c r="CF777" s="58"/>
      <c r="CG777" s="58"/>
      <c r="CH777" s="58"/>
    </row>
    <row r="778" spans="1:86" ht="15" hidden="1">
      <c r="A778" s="164"/>
      <c r="B778" s="162" t="s">
        <v>50</v>
      </c>
      <c r="C778" s="198" t="s">
        <v>37</v>
      </c>
      <c r="D778" s="91">
        <f t="shared" si="27"/>
        <v>0</v>
      </c>
      <c r="E778" s="87"/>
      <c r="F778" s="87"/>
      <c r="G778" s="61"/>
      <c r="H778" s="61"/>
      <c r="I778" s="61"/>
      <c r="CB778" s="58"/>
      <c r="CC778" s="58"/>
      <c r="CD778" s="58"/>
      <c r="CE778" s="58"/>
      <c r="CF778" s="58"/>
      <c r="CG778" s="58"/>
      <c r="CH778" s="58"/>
    </row>
    <row r="779" spans="1:86" ht="15" hidden="1">
      <c r="A779" s="164"/>
      <c r="B779" s="162"/>
      <c r="C779" s="198" t="s">
        <v>14</v>
      </c>
      <c r="D779" s="91">
        <f t="shared" si="27"/>
        <v>0</v>
      </c>
      <c r="E779" s="87"/>
      <c r="F779" s="87"/>
      <c r="G779" s="61"/>
      <c r="H779" s="61"/>
      <c r="I779" s="61"/>
      <c r="CB779" s="58"/>
      <c r="CC779" s="58"/>
      <c r="CD779" s="58"/>
      <c r="CE779" s="58"/>
      <c r="CF779" s="58"/>
      <c r="CG779" s="58"/>
      <c r="CH779" s="58"/>
    </row>
    <row r="780" spans="1:86" ht="15" hidden="1">
      <c r="A780" s="164">
        <v>49</v>
      </c>
      <c r="B780" s="92" t="s">
        <v>257</v>
      </c>
      <c r="C780" s="199" t="s">
        <v>14</v>
      </c>
      <c r="D780" s="91">
        <f t="shared" si="27"/>
        <v>0</v>
      </c>
      <c r="E780" s="87">
        <f>E782+E784+E786+E788</f>
        <v>0</v>
      </c>
      <c r="F780" s="87">
        <f>F782+F784+F786+F788</f>
        <v>0</v>
      </c>
      <c r="G780" s="61"/>
      <c r="H780" s="61"/>
      <c r="I780" s="61"/>
      <c r="CB780" s="58"/>
      <c r="CC780" s="58"/>
      <c r="CD780" s="58"/>
      <c r="CE780" s="58"/>
      <c r="CF780" s="58"/>
      <c r="CG780" s="58"/>
      <c r="CH780" s="58"/>
    </row>
    <row r="781" spans="1:86" ht="15" hidden="1">
      <c r="A781" s="164"/>
      <c r="B781" s="162" t="s">
        <v>215</v>
      </c>
      <c r="C781" s="198" t="s">
        <v>17</v>
      </c>
      <c r="D781" s="91">
        <f t="shared" si="27"/>
        <v>0</v>
      </c>
      <c r="E781" s="87"/>
      <c r="F781" s="87"/>
      <c r="G781" s="61"/>
      <c r="H781" s="61"/>
      <c r="I781" s="61"/>
      <c r="CB781" s="58"/>
      <c r="CC781" s="58"/>
      <c r="CD781" s="58"/>
      <c r="CE781" s="58"/>
      <c r="CF781" s="58"/>
      <c r="CG781" s="58"/>
      <c r="CH781" s="58"/>
    </row>
    <row r="782" spans="1:86" ht="15" hidden="1">
      <c r="A782" s="164"/>
      <c r="B782" s="162"/>
      <c r="C782" s="198" t="s">
        <v>14</v>
      </c>
      <c r="D782" s="91">
        <f t="shared" si="27"/>
        <v>0</v>
      </c>
      <c r="E782" s="87"/>
      <c r="F782" s="87"/>
      <c r="G782" s="61"/>
      <c r="H782" s="61"/>
      <c r="I782" s="61"/>
      <c r="CB782" s="58"/>
      <c r="CC782" s="58"/>
      <c r="CD782" s="58"/>
      <c r="CE782" s="58"/>
      <c r="CF782" s="58"/>
      <c r="CG782" s="58"/>
      <c r="CH782" s="58"/>
    </row>
    <row r="783" spans="1:86" ht="15" hidden="1">
      <c r="A783" s="164"/>
      <c r="B783" s="162" t="s">
        <v>45</v>
      </c>
      <c r="C783" s="198" t="s">
        <v>17</v>
      </c>
      <c r="D783" s="91">
        <f t="shared" si="27"/>
        <v>0</v>
      </c>
      <c r="E783" s="87"/>
      <c r="F783" s="87"/>
      <c r="G783" s="61"/>
      <c r="H783" s="61"/>
      <c r="I783" s="61"/>
      <c r="CB783" s="58"/>
      <c r="CC783" s="58"/>
      <c r="CD783" s="58"/>
      <c r="CE783" s="58"/>
      <c r="CF783" s="58"/>
      <c r="CG783" s="58"/>
      <c r="CH783" s="58"/>
    </row>
    <row r="784" spans="1:86" ht="15" hidden="1">
      <c r="A784" s="164"/>
      <c r="B784" s="162"/>
      <c r="C784" s="198" t="s">
        <v>14</v>
      </c>
      <c r="D784" s="91">
        <f t="shared" si="27"/>
        <v>0</v>
      </c>
      <c r="E784" s="87"/>
      <c r="F784" s="87"/>
      <c r="G784" s="61"/>
      <c r="H784" s="61"/>
      <c r="I784" s="61"/>
      <c r="CB784" s="58"/>
      <c r="CC784" s="58"/>
      <c r="CD784" s="58"/>
      <c r="CE784" s="58"/>
      <c r="CF784" s="58"/>
      <c r="CG784" s="58"/>
      <c r="CH784" s="58"/>
    </row>
    <row r="785" spans="1:86" ht="15" hidden="1">
      <c r="A785" s="164"/>
      <c r="B785" s="151" t="s">
        <v>47</v>
      </c>
      <c r="C785" s="198" t="s">
        <v>48</v>
      </c>
      <c r="D785" s="91">
        <f t="shared" si="27"/>
        <v>0</v>
      </c>
      <c r="E785" s="87"/>
      <c r="F785" s="87"/>
      <c r="G785" s="61"/>
      <c r="H785" s="61"/>
      <c r="I785" s="61"/>
      <c r="CB785" s="58"/>
      <c r="CC785" s="58"/>
      <c r="CD785" s="58"/>
      <c r="CE785" s="58"/>
      <c r="CF785" s="58"/>
      <c r="CG785" s="58"/>
      <c r="CH785" s="58"/>
    </row>
    <row r="786" spans="1:86" ht="15" hidden="1">
      <c r="A786" s="164"/>
      <c r="B786" s="151"/>
      <c r="C786" s="198" t="s">
        <v>14</v>
      </c>
      <c r="D786" s="91">
        <f t="shared" si="27"/>
        <v>0</v>
      </c>
      <c r="E786" s="87"/>
      <c r="F786" s="87"/>
      <c r="G786" s="61"/>
      <c r="H786" s="61"/>
      <c r="I786" s="61"/>
      <c r="CB786" s="58"/>
      <c r="CC786" s="58"/>
      <c r="CD786" s="58"/>
      <c r="CE786" s="58"/>
      <c r="CF786" s="58"/>
      <c r="CG786" s="58"/>
      <c r="CH786" s="58"/>
    </row>
    <row r="787" spans="1:86" ht="15" hidden="1">
      <c r="A787" s="164"/>
      <c r="B787" s="162" t="s">
        <v>50</v>
      </c>
      <c r="C787" s="198" t="s">
        <v>37</v>
      </c>
      <c r="D787" s="91">
        <f t="shared" si="27"/>
        <v>0</v>
      </c>
      <c r="E787" s="87"/>
      <c r="F787" s="87"/>
      <c r="G787" s="61"/>
      <c r="H787" s="61"/>
      <c r="I787" s="61"/>
      <c r="CB787" s="58"/>
      <c r="CC787" s="58"/>
      <c r="CD787" s="58"/>
      <c r="CE787" s="58"/>
      <c r="CF787" s="58"/>
      <c r="CG787" s="58"/>
      <c r="CH787" s="58"/>
    </row>
    <row r="788" spans="1:86" ht="15" hidden="1">
      <c r="A788" s="164"/>
      <c r="B788" s="162"/>
      <c r="C788" s="198" t="s">
        <v>14</v>
      </c>
      <c r="D788" s="91">
        <f t="shared" si="27"/>
        <v>0</v>
      </c>
      <c r="E788" s="87"/>
      <c r="F788" s="87"/>
      <c r="G788" s="61"/>
      <c r="H788" s="61"/>
      <c r="I788" s="61"/>
      <c r="CB788" s="58"/>
      <c r="CC788" s="58"/>
      <c r="CD788" s="58"/>
      <c r="CE788" s="58"/>
      <c r="CF788" s="58"/>
      <c r="CG788" s="58"/>
      <c r="CH788" s="58"/>
    </row>
    <row r="789" spans="1:86" ht="15" hidden="1">
      <c r="A789" s="164">
        <v>50</v>
      </c>
      <c r="B789" s="92" t="s">
        <v>258</v>
      </c>
      <c r="C789" s="199" t="s">
        <v>14</v>
      </c>
      <c r="D789" s="91">
        <f t="shared" si="27"/>
        <v>0</v>
      </c>
      <c r="E789" s="87">
        <f>E791+E793+E795+E797</f>
        <v>0</v>
      </c>
      <c r="F789" s="87">
        <f>F791+F793+F795+F797</f>
        <v>0</v>
      </c>
      <c r="G789" s="61"/>
      <c r="H789" s="61"/>
      <c r="I789" s="61"/>
      <c r="CB789" s="58"/>
      <c r="CC789" s="58"/>
      <c r="CD789" s="58"/>
      <c r="CE789" s="58"/>
      <c r="CF789" s="58"/>
      <c r="CG789" s="58"/>
      <c r="CH789" s="58"/>
    </row>
    <row r="790" spans="1:86" ht="15" hidden="1">
      <c r="A790" s="164"/>
      <c r="B790" s="162" t="s">
        <v>215</v>
      </c>
      <c r="C790" s="198" t="s">
        <v>17</v>
      </c>
      <c r="D790" s="91">
        <f t="shared" si="27"/>
        <v>0</v>
      </c>
      <c r="E790" s="87"/>
      <c r="F790" s="87"/>
      <c r="G790" s="61"/>
      <c r="H790" s="61"/>
      <c r="I790" s="61"/>
      <c r="CB790" s="58"/>
      <c r="CC790" s="58"/>
      <c r="CD790" s="58"/>
      <c r="CE790" s="58"/>
      <c r="CF790" s="58"/>
      <c r="CG790" s="58"/>
      <c r="CH790" s="58"/>
    </row>
    <row r="791" spans="1:86" ht="15" hidden="1">
      <c r="A791" s="164"/>
      <c r="B791" s="162"/>
      <c r="C791" s="198" t="s">
        <v>14</v>
      </c>
      <c r="D791" s="91">
        <f t="shared" si="27"/>
        <v>0</v>
      </c>
      <c r="E791" s="87"/>
      <c r="F791" s="87"/>
      <c r="G791" s="61"/>
      <c r="H791" s="61"/>
      <c r="I791" s="61"/>
      <c r="CB791" s="58"/>
      <c r="CC791" s="58"/>
      <c r="CD791" s="58"/>
      <c r="CE791" s="58"/>
      <c r="CF791" s="58"/>
      <c r="CG791" s="58"/>
      <c r="CH791" s="58"/>
    </row>
    <row r="792" spans="1:86" ht="15" hidden="1">
      <c r="A792" s="164"/>
      <c r="B792" s="162" t="s">
        <v>45</v>
      </c>
      <c r="C792" s="198" t="s">
        <v>17</v>
      </c>
      <c r="D792" s="91">
        <f t="shared" si="27"/>
        <v>0</v>
      </c>
      <c r="E792" s="87"/>
      <c r="F792" s="87"/>
      <c r="G792" s="61"/>
      <c r="H792" s="61"/>
      <c r="I792" s="61"/>
      <c r="CB792" s="58"/>
      <c r="CC792" s="58"/>
      <c r="CD792" s="58"/>
      <c r="CE792" s="58"/>
      <c r="CF792" s="58"/>
      <c r="CG792" s="58"/>
      <c r="CH792" s="58"/>
    </row>
    <row r="793" spans="1:86" ht="15" hidden="1">
      <c r="A793" s="164"/>
      <c r="B793" s="162"/>
      <c r="C793" s="198" t="s">
        <v>14</v>
      </c>
      <c r="D793" s="91">
        <f t="shared" si="27"/>
        <v>0</v>
      </c>
      <c r="E793" s="87"/>
      <c r="F793" s="87"/>
      <c r="G793" s="61"/>
      <c r="H793" s="61"/>
      <c r="I793" s="61"/>
      <c r="CB793" s="58"/>
      <c r="CC793" s="58"/>
      <c r="CD793" s="58"/>
      <c r="CE793" s="58"/>
      <c r="CF793" s="58"/>
      <c r="CG793" s="58"/>
      <c r="CH793" s="58"/>
    </row>
    <row r="794" spans="1:86" ht="15" hidden="1">
      <c r="A794" s="164"/>
      <c r="B794" s="151" t="s">
        <v>47</v>
      </c>
      <c r="C794" s="198" t="s">
        <v>48</v>
      </c>
      <c r="D794" s="91">
        <f t="shared" si="27"/>
        <v>0</v>
      </c>
      <c r="E794" s="87"/>
      <c r="F794" s="87"/>
      <c r="G794" s="61"/>
      <c r="H794" s="61"/>
      <c r="I794" s="61"/>
      <c r="CB794" s="58"/>
      <c r="CC794" s="58"/>
      <c r="CD794" s="58"/>
      <c r="CE794" s="58"/>
      <c r="CF794" s="58"/>
      <c r="CG794" s="58"/>
      <c r="CH794" s="58"/>
    </row>
    <row r="795" spans="1:86" ht="15" hidden="1">
      <c r="A795" s="164"/>
      <c r="B795" s="151"/>
      <c r="C795" s="198" t="s">
        <v>14</v>
      </c>
      <c r="D795" s="91">
        <f t="shared" si="27"/>
        <v>0</v>
      </c>
      <c r="E795" s="87"/>
      <c r="F795" s="87"/>
      <c r="G795" s="61"/>
      <c r="H795" s="61"/>
      <c r="I795" s="61"/>
      <c r="CB795" s="58"/>
      <c r="CC795" s="58"/>
      <c r="CD795" s="58"/>
      <c r="CE795" s="58"/>
      <c r="CF795" s="58"/>
      <c r="CG795" s="58"/>
      <c r="CH795" s="58"/>
    </row>
    <row r="796" spans="1:86" ht="15" hidden="1">
      <c r="A796" s="164"/>
      <c r="B796" s="162" t="s">
        <v>50</v>
      </c>
      <c r="C796" s="198" t="s">
        <v>37</v>
      </c>
      <c r="D796" s="91">
        <f t="shared" si="27"/>
        <v>0</v>
      </c>
      <c r="E796" s="87"/>
      <c r="F796" s="87"/>
      <c r="G796" s="61"/>
      <c r="H796" s="61"/>
      <c r="I796" s="61"/>
      <c r="CB796" s="58"/>
      <c r="CC796" s="58"/>
      <c r="CD796" s="58"/>
      <c r="CE796" s="58"/>
      <c r="CF796" s="58"/>
      <c r="CG796" s="58"/>
      <c r="CH796" s="58"/>
    </row>
    <row r="797" spans="1:86" ht="15" hidden="1">
      <c r="A797" s="164"/>
      <c r="B797" s="162"/>
      <c r="C797" s="198" t="s">
        <v>14</v>
      </c>
      <c r="D797" s="91">
        <f t="shared" ref="D797:D830" si="28">E797+F797</f>
        <v>0</v>
      </c>
      <c r="E797" s="87"/>
      <c r="F797" s="87"/>
      <c r="G797" s="61"/>
      <c r="H797" s="61"/>
      <c r="I797" s="61"/>
      <c r="CB797" s="58"/>
      <c r="CC797" s="58"/>
      <c r="CD797" s="58"/>
      <c r="CE797" s="58"/>
      <c r="CF797" s="58"/>
      <c r="CG797" s="58"/>
      <c r="CH797" s="58"/>
    </row>
    <row r="798" spans="1:86" ht="15" hidden="1">
      <c r="A798" s="164">
        <v>51</v>
      </c>
      <c r="B798" s="92" t="s">
        <v>259</v>
      </c>
      <c r="C798" s="199" t="s">
        <v>14</v>
      </c>
      <c r="D798" s="91">
        <f t="shared" si="28"/>
        <v>0</v>
      </c>
      <c r="E798" s="87">
        <f>E800+E802+E804+E806</f>
        <v>0</v>
      </c>
      <c r="F798" s="87">
        <f>F800+F802+F804+F806</f>
        <v>0</v>
      </c>
      <c r="G798" s="61"/>
      <c r="H798" s="61"/>
      <c r="I798" s="61"/>
      <c r="CB798" s="58"/>
      <c r="CC798" s="58"/>
      <c r="CD798" s="58"/>
      <c r="CE798" s="58"/>
      <c r="CF798" s="58"/>
      <c r="CG798" s="58"/>
      <c r="CH798" s="58"/>
    </row>
    <row r="799" spans="1:86" ht="15" hidden="1">
      <c r="A799" s="164"/>
      <c r="B799" s="162" t="s">
        <v>215</v>
      </c>
      <c r="C799" s="198" t="s">
        <v>17</v>
      </c>
      <c r="D799" s="91">
        <f t="shared" si="28"/>
        <v>0</v>
      </c>
      <c r="E799" s="87"/>
      <c r="F799" s="87"/>
      <c r="G799" s="61"/>
      <c r="H799" s="61"/>
      <c r="I799" s="61"/>
      <c r="CB799" s="58"/>
      <c r="CC799" s="58"/>
      <c r="CD799" s="58"/>
      <c r="CE799" s="58"/>
      <c r="CF799" s="58"/>
      <c r="CG799" s="58"/>
      <c r="CH799" s="58"/>
    </row>
    <row r="800" spans="1:86" ht="15" hidden="1">
      <c r="A800" s="164"/>
      <c r="B800" s="162"/>
      <c r="C800" s="198" t="s">
        <v>14</v>
      </c>
      <c r="D800" s="91">
        <f t="shared" si="28"/>
        <v>0</v>
      </c>
      <c r="E800" s="87"/>
      <c r="F800" s="87"/>
      <c r="G800" s="61"/>
      <c r="H800" s="61"/>
      <c r="I800" s="61"/>
      <c r="CB800" s="58"/>
      <c r="CC800" s="58"/>
      <c r="CD800" s="58"/>
      <c r="CE800" s="58"/>
      <c r="CF800" s="58"/>
      <c r="CG800" s="58"/>
      <c r="CH800" s="58"/>
    </row>
    <row r="801" spans="1:86" ht="15" hidden="1">
      <c r="A801" s="164"/>
      <c r="B801" s="162" t="s">
        <v>45</v>
      </c>
      <c r="C801" s="198" t="s">
        <v>17</v>
      </c>
      <c r="D801" s="91">
        <f t="shared" si="28"/>
        <v>0</v>
      </c>
      <c r="E801" s="87"/>
      <c r="F801" s="87"/>
      <c r="G801" s="61"/>
      <c r="H801" s="61"/>
      <c r="I801" s="61"/>
      <c r="CB801" s="58"/>
      <c r="CC801" s="58"/>
      <c r="CD801" s="58"/>
      <c r="CE801" s="58"/>
      <c r="CF801" s="58"/>
      <c r="CG801" s="58"/>
      <c r="CH801" s="58"/>
    </row>
    <row r="802" spans="1:86" ht="15" hidden="1">
      <c r="A802" s="164"/>
      <c r="B802" s="162"/>
      <c r="C802" s="198" t="s">
        <v>14</v>
      </c>
      <c r="D802" s="91">
        <f t="shared" si="28"/>
        <v>0</v>
      </c>
      <c r="E802" s="87"/>
      <c r="F802" s="87"/>
      <c r="G802" s="61"/>
      <c r="H802" s="61"/>
      <c r="I802" s="61"/>
      <c r="CB802" s="58"/>
      <c r="CC802" s="58"/>
      <c r="CD802" s="58"/>
      <c r="CE802" s="58"/>
      <c r="CF802" s="58"/>
      <c r="CG802" s="58"/>
      <c r="CH802" s="58"/>
    </row>
    <row r="803" spans="1:86" ht="15" hidden="1">
      <c r="A803" s="164"/>
      <c r="B803" s="151" t="s">
        <v>47</v>
      </c>
      <c r="C803" s="198" t="s">
        <v>48</v>
      </c>
      <c r="D803" s="91">
        <f t="shared" si="28"/>
        <v>0</v>
      </c>
      <c r="E803" s="87"/>
      <c r="F803" s="87"/>
      <c r="G803" s="61"/>
      <c r="H803" s="61"/>
      <c r="I803" s="61"/>
      <c r="CB803" s="58"/>
      <c r="CC803" s="58"/>
      <c r="CD803" s="58"/>
      <c r="CE803" s="58"/>
      <c r="CF803" s="58"/>
      <c r="CG803" s="58"/>
      <c r="CH803" s="58"/>
    </row>
    <row r="804" spans="1:86" ht="15" hidden="1">
      <c r="A804" s="164"/>
      <c r="B804" s="151"/>
      <c r="C804" s="198" t="s">
        <v>14</v>
      </c>
      <c r="D804" s="91">
        <f t="shared" si="28"/>
        <v>0</v>
      </c>
      <c r="E804" s="87"/>
      <c r="F804" s="87"/>
      <c r="G804" s="61"/>
      <c r="H804" s="61"/>
      <c r="I804" s="61"/>
      <c r="CB804" s="58"/>
      <c r="CC804" s="58"/>
      <c r="CD804" s="58"/>
      <c r="CE804" s="58"/>
      <c r="CF804" s="58"/>
      <c r="CG804" s="58"/>
      <c r="CH804" s="58"/>
    </row>
    <row r="805" spans="1:86" ht="15" hidden="1">
      <c r="A805" s="164"/>
      <c r="B805" s="163" t="s">
        <v>50</v>
      </c>
      <c r="C805" s="198" t="s">
        <v>37</v>
      </c>
      <c r="D805" s="91">
        <f t="shared" si="28"/>
        <v>0</v>
      </c>
      <c r="E805" s="87"/>
      <c r="F805" s="87"/>
      <c r="G805" s="61"/>
      <c r="H805" s="61"/>
      <c r="I805" s="61"/>
      <c r="CB805" s="58"/>
      <c r="CC805" s="58"/>
      <c r="CD805" s="58"/>
      <c r="CE805" s="58"/>
      <c r="CF805" s="58"/>
      <c r="CG805" s="58"/>
      <c r="CH805" s="58"/>
    </row>
    <row r="806" spans="1:86" ht="15" hidden="1">
      <c r="A806" s="164"/>
      <c r="B806" s="163"/>
      <c r="C806" s="198" t="s">
        <v>14</v>
      </c>
      <c r="D806" s="91">
        <f t="shared" si="28"/>
        <v>0</v>
      </c>
      <c r="E806" s="87"/>
      <c r="F806" s="87"/>
      <c r="G806" s="61"/>
      <c r="H806" s="61"/>
      <c r="I806" s="61"/>
      <c r="CB806" s="58"/>
      <c r="CC806" s="58"/>
      <c r="CD806" s="58"/>
      <c r="CE806" s="58"/>
      <c r="CF806" s="58"/>
      <c r="CG806" s="58"/>
      <c r="CH806" s="58"/>
    </row>
    <row r="807" spans="1:86" ht="15" hidden="1">
      <c r="A807" s="164">
        <v>52</v>
      </c>
      <c r="B807" s="94"/>
      <c r="C807" s="199" t="s">
        <v>14</v>
      </c>
      <c r="D807" s="91">
        <f t="shared" si="28"/>
        <v>0</v>
      </c>
      <c r="E807" s="87">
        <f>E809+E811+E813+E815</f>
        <v>0</v>
      </c>
      <c r="F807" s="87">
        <f>F809+F811+F813+F815</f>
        <v>0</v>
      </c>
      <c r="G807" s="61"/>
      <c r="H807" s="61"/>
      <c r="I807" s="61"/>
      <c r="CB807" s="58"/>
      <c r="CC807" s="58"/>
      <c r="CD807" s="58"/>
      <c r="CE807" s="58"/>
      <c r="CF807" s="58"/>
      <c r="CG807" s="58"/>
      <c r="CH807" s="58"/>
    </row>
    <row r="808" spans="1:86" ht="15" hidden="1">
      <c r="A808" s="164"/>
      <c r="B808" s="162" t="s">
        <v>215</v>
      </c>
      <c r="C808" s="198" t="s">
        <v>17</v>
      </c>
      <c r="D808" s="91">
        <f t="shared" si="28"/>
        <v>0</v>
      </c>
      <c r="E808" s="87"/>
      <c r="F808" s="87"/>
      <c r="G808" s="61"/>
      <c r="H808" s="61"/>
      <c r="I808" s="61"/>
      <c r="CB808" s="58"/>
      <c r="CC808" s="58"/>
      <c r="CD808" s="58"/>
      <c r="CE808" s="58"/>
      <c r="CF808" s="58"/>
      <c r="CG808" s="58"/>
      <c r="CH808" s="58"/>
    </row>
    <row r="809" spans="1:86" ht="15" hidden="1">
      <c r="A809" s="164"/>
      <c r="B809" s="162"/>
      <c r="C809" s="198" t="s">
        <v>14</v>
      </c>
      <c r="D809" s="91">
        <f t="shared" si="28"/>
        <v>0</v>
      </c>
      <c r="E809" s="87"/>
      <c r="F809" s="87"/>
      <c r="G809" s="61"/>
      <c r="H809" s="61"/>
      <c r="I809" s="61"/>
      <c r="CB809" s="58"/>
      <c r="CC809" s="58"/>
      <c r="CD809" s="58"/>
      <c r="CE809" s="58"/>
      <c r="CF809" s="58"/>
      <c r="CG809" s="58"/>
      <c r="CH809" s="58"/>
    </row>
    <row r="810" spans="1:86" ht="15" hidden="1">
      <c r="A810" s="164"/>
      <c r="B810" s="162" t="s">
        <v>45</v>
      </c>
      <c r="C810" s="198" t="s">
        <v>17</v>
      </c>
      <c r="D810" s="91">
        <f t="shared" si="28"/>
        <v>0</v>
      </c>
      <c r="E810" s="87"/>
      <c r="F810" s="87"/>
      <c r="G810" s="61"/>
      <c r="H810" s="61"/>
      <c r="I810" s="61"/>
      <c r="CB810" s="58"/>
      <c r="CC810" s="58"/>
      <c r="CD810" s="58"/>
      <c r="CE810" s="58"/>
      <c r="CF810" s="58"/>
      <c r="CG810" s="58"/>
      <c r="CH810" s="58"/>
    </row>
    <row r="811" spans="1:86" ht="15" hidden="1">
      <c r="A811" s="164"/>
      <c r="B811" s="162"/>
      <c r="C811" s="198" t="s">
        <v>14</v>
      </c>
      <c r="D811" s="91">
        <f t="shared" si="28"/>
        <v>0</v>
      </c>
      <c r="E811" s="87"/>
      <c r="F811" s="87"/>
      <c r="G811" s="61"/>
      <c r="H811" s="61"/>
      <c r="I811" s="61"/>
      <c r="CB811" s="58"/>
      <c r="CC811" s="58"/>
      <c r="CD811" s="58"/>
      <c r="CE811" s="58"/>
      <c r="CF811" s="58"/>
      <c r="CG811" s="58"/>
      <c r="CH811" s="58"/>
    </row>
    <row r="812" spans="1:86" ht="15" hidden="1">
      <c r="A812" s="164"/>
      <c r="B812" s="151" t="s">
        <v>47</v>
      </c>
      <c r="C812" s="198" t="s">
        <v>48</v>
      </c>
      <c r="D812" s="91">
        <f t="shared" si="28"/>
        <v>0</v>
      </c>
      <c r="E812" s="87"/>
      <c r="F812" s="87"/>
      <c r="G812" s="61"/>
      <c r="H812" s="61"/>
      <c r="I812" s="61"/>
      <c r="CB812" s="58"/>
      <c r="CC812" s="58"/>
      <c r="CD812" s="58"/>
      <c r="CE812" s="58"/>
      <c r="CF812" s="58"/>
      <c r="CG812" s="58"/>
      <c r="CH812" s="58"/>
    </row>
    <row r="813" spans="1:86" ht="15" hidden="1">
      <c r="A813" s="164"/>
      <c r="B813" s="151"/>
      <c r="C813" s="198" t="s">
        <v>14</v>
      </c>
      <c r="D813" s="91">
        <f t="shared" si="28"/>
        <v>0</v>
      </c>
      <c r="E813" s="87"/>
      <c r="F813" s="87"/>
      <c r="G813" s="61"/>
      <c r="H813" s="61"/>
      <c r="I813" s="61"/>
      <c r="CB813" s="58"/>
      <c r="CC813" s="58"/>
      <c r="CD813" s="58"/>
      <c r="CE813" s="58"/>
      <c r="CF813" s="58"/>
      <c r="CG813" s="58"/>
      <c r="CH813" s="58"/>
    </row>
    <row r="814" spans="1:86" ht="15" hidden="1">
      <c r="A814" s="164"/>
      <c r="B814" s="163" t="s">
        <v>50</v>
      </c>
      <c r="C814" s="198" t="s">
        <v>37</v>
      </c>
      <c r="D814" s="91">
        <f t="shared" si="28"/>
        <v>0</v>
      </c>
      <c r="E814" s="87"/>
      <c r="F814" s="87"/>
      <c r="G814" s="61"/>
      <c r="H814" s="61"/>
      <c r="I814" s="61"/>
      <c r="CB814" s="58"/>
      <c r="CC814" s="58"/>
      <c r="CD814" s="58"/>
      <c r="CE814" s="58"/>
      <c r="CF814" s="58"/>
      <c r="CG814" s="58"/>
      <c r="CH814" s="58"/>
    </row>
    <row r="815" spans="1:86" ht="15" hidden="1">
      <c r="A815" s="164"/>
      <c r="B815" s="163"/>
      <c r="C815" s="198" t="s">
        <v>14</v>
      </c>
      <c r="D815" s="91">
        <f t="shared" si="28"/>
        <v>0</v>
      </c>
      <c r="E815" s="87"/>
      <c r="F815" s="87"/>
      <c r="G815" s="61"/>
      <c r="H815" s="61"/>
      <c r="I815" s="61"/>
      <c r="CB815" s="58"/>
      <c r="CC815" s="58"/>
      <c r="CD815" s="58"/>
      <c r="CE815" s="58"/>
      <c r="CF815" s="58"/>
      <c r="CG815" s="58"/>
      <c r="CH815" s="58"/>
    </row>
    <row r="816" spans="1:86" ht="15">
      <c r="A816" s="146" t="s">
        <v>54</v>
      </c>
      <c r="B816" s="166" t="s">
        <v>260</v>
      </c>
      <c r="C816" s="119" t="s">
        <v>17</v>
      </c>
      <c r="D816" s="95">
        <f t="shared" si="28"/>
        <v>18.591999999999999</v>
      </c>
      <c r="E816" s="95"/>
      <c r="F816" s="95">
        <f>F819+F822+F825+F828+F831+F834+F837+F840+F843+F846+F849+F852+F855+F858+F861+F864+F867+F870+F873+F876+F879+F882+F885+F888+F891+F894+F897+F900+F903+F906+F909+F912+F915+F918+F921+F924+F927+F930</f>
        <v>18.591999999999999</v>
      </c>
    </row>
    <row r="817" spans="1:6" ht="15">
      <c r="A817" s="146"/>
      <c r="B817" s="167"/>
      <c r="C817" s="119" t="s">
        <v>53</v>
      </c>
      <c r="D817" s="95">
        <f t="shared" si="28"/>
        <v>38</v>
      </c>
      <c r="E817" s="95"/>
      <c r="F817" s="95">
        <f t="shared" ref="F817:F818" si="29">F820+F823+F826+F829+F832+F835+F838+F841+F844+F847+F850+F853+F856+F859+F862+F865+F868+F871+F874+F877+F880+F883+F886+F889+F892+F895+F898+F901+F904+F907+F910+F913+F916+F919+F922+F925+F928+F931</f>
        <v>38</v>
      </c>
    </row>
    <row r="818" spans="1:6" ht="15">
      <c r="A818" s="146"/>
      <c r="B818" s="167"/>
      <c r="C818" s="119" t="s">
        <v>14</v>
      </c>
      <c r="D818" s="95">
        <f t="shared" si="28"/>
        <v>8194.4110000000001</v>
      </c>
      <c r="E818" s="95"/>
      <c r="F818" s="95">
        <f t="shared" si="29"/>
        <v>8194.4110000000001</v>
      </c>
    </row>
    <row r="819" spans="1:6" s="100" customFormat="1" ht="15.75">
      <c r="A819" s="96" t="s">
        <v>261</v>
      </c>
      <c r="B819" s="205" t="s">
        <v>348</v>
      </c>
      <c r="C819" s="199" t="s">
        <v>17</v>
      </c>
      <c r="D819" s="98">
        <f t="shared" si="28"/>
        <v>0.46100000000000002</v>
      </c>
      <c r="E819" s="98"/>
      <c r="F819" s="99">
        <v>0.46100000000000002</v>
      </c>
    </row>
    <row r="820" spans="1:6" s="102" customFormat="1" ht="15.75">
      <c r="A820" s="96"/>
      <c r="B820" s="101"/>
      <c r="C820" s="199" t="s">
        <v>53</v>
      </c>
      <c r="D820" s="98">
        <f t="shared" si="28"/>
        <v>1</v>
      </c>
      <c r="E820" s="98"/>
      <c r="F820" s="99">
        <v>1</v>
      </c>
    </row>
    <row r="821" spans="1:6" s="105" customFormat="1" ht="15.75">
      <c r="A821" s="96"/>
      <c r="B821" s="103"/>
      <c r="C821" s="199" t="s">
        <v>14</v>
      </c>
      <c r="D821" s="98">
        <f t="shared" si="28"/>
        <v>222.43899999999999</v>
      </c>
      <c r="E821" s="104"/>
      <c r="F821" s="99">
        <v>222.43899999999999</v>
      </c>
    </row>
    <row r="822" spans="1:6" s="105" customFormat="1" ht="15.75">
      <c r="A822" s="96" t="s">
        <v>263</v>
      </c>
      <c r="B822" s="205" t="s">
        <v>349</v>
      </c>
      <c r="C822" s="199" t="s">
        <v>17</v>
      </c>
      <c r="D822" s="98">
        <f t="shared" si="28"/>
        <v>0.28199999999999997</v>
      </c>
      <c r="E822" s="98"/>
      <c r="F822" s="98">
        <v>0.28199999999999997</v>
      </c>
    </row>
    <row r="823" spans="1:6" s="105" customFormat="1" ht="14.25" customHeight="1">
      <c r="A823" s="96"/>
      <c r="B823" s="106"/>
      <c r="C823" s="199" t="s">
        <v>53</v>
      </c>
      <c r="D823" s="98">
        <f t="shared" si="28"/>
        <v>1</v>
      </c>
      <c r="E823" s="98"/>
      <c r="F823" s="98">
        <v>1</v>
      </c>
    </row>
    <row r="824" spans="1:6" s="105" customFormat="1" ht="15.75">
      <c r="A824" s="96"/>
      <c r="B824" s="106"/>
      <c r="C824" s="199" t="s">
        <v>14</v>
      </c>
      <c r="D824" s="98">
        <f t="shared" si="28"/>
        <v>139.83199999999999</v>
      </c>
      <c r="E824" s="98"/>
      <c r="F824" s="98">
        <v>139.83199999999999</v>
      </c>
    </row>
    <row r="825" spans="1:6" s="107" customFormat="1" ht="15.75">
      <c r="A825" s="96" t="s">
        <v>265</v>
      </c>
      <c r="B825" s="205" t="s">
        <v>351</v>
      </c>
      <c r="C825" s="199" t="s">
        <v>17</v>
      </c>
      <c r="D825" s="98">
        <f t="shared" si="28"/>
        <v>0.28199999999999997</v>
      </c>
      <c r="E825" s="98"/>
      <c r="F825" s="98">
        <v>0.28199999999999997</v>
      </c>
    </row>
    <row r="826" spans="1:6" s="107" customFormat="1" ht="15.75">
      <c r="A826" s="96"/>
      <c r="B826" s="106"/>
      <c r="C826" s="199" t="s">
        <v>53</v>
      </c>
      <c r="D826" s="98">
        <f t="shared" si="28"/>
        <v>1</v>
      </c>
      <c r="E826" s="98"/>
      <c r="F826" s="98">
        <v>1</v>
      </c>
    </row>
    <row r="827" spans="1:6" s="107" customFormat="1" ht="15.75">
      <c r="A827" s="96"/>
      <c r="B827" s="106"/>
      <c r="C827" s="199" t="s">
        <v>14</v>
      </c>
      <c r="D827" s="98">
        <f t="shared" si="28"/>
        <v>139.83199999999999</v>
      </c>
      <c r="E827" s="98"/>
      <c r="F827" s="98">
        <v>139.83199999999999</v>
      </c>
    </row>
    <row r="828" spans="1:6" s="107" customFormat="1" ht="15.75">
      <c r="A828" s="96" t="s">
        <v>267</v>
      </c>
      <c r="B828" s="205" t="s">
        <v>350</v>
      </c>
      <c r="C828" s="199" t="s">
        <v>17</v>
      </c>
      <c r="D828" s="98">
        <f t="shared" si="28"/>
        <v>0.28199999999999997</v>
      </c>
      <c r="E828" s="98"/>
      <c r="F828" s="98">
        <v>0.28199999999999997</v>
      </c>
    </row>
    <row r="829" spans="1:6" s="107" customFormat="1" ht="15.75">
      <c r="A829" s="96"/>
      <c r="B829" s="106"/>
      <c r="C829" s="199" t="s">
        <v>53</v>
      </c>
      <c r="D829" s="98">
        <f t="shared" si="28"/>
        <v>1</v>
      </c>
      <c r="E829" s="98"/>
      <c r="F829" s="108">
        <v>1</v>
      </c>
    </row>
    <row r="830" spans="1:6" s="107" customFormat="1" ht="15.75">
      <c r="A830" s="96"/>
      <c r="B830" s="106"/>
      <c r="C830" s="199" t="s">
        <v>14</v>
      </c>
      <c r="D830" s="98">
        <f t="shared" si="28"/>
        <v>139.83199999999999</v>
      </c>
      <c r="E830" s="98"/>
      <c r="F830" s="98">
        <v>139.83199999999999</v>
      </c>
    </row>
    <row r="831" spans="1:6" s="105" customFormat="1" ht="15.75">
      <c r="A831" s="96" t="s">
        <v>269</v>
      </c>
      <c r="B831" s="205" t="s">
        <v>352</v>
      </c>
      <c r="C831" s="199" t="s">
        <v>17</v>
      </c>
      <c r="D831" s="98">
        <v>0.376</v>
      </c>
      <c r="E831" s="98"/>
      <c r="F831" s="98">
        <v>0.376</v>
      </c>
    </row>
    <row r="832" spans="1:6" s="105" customFormat="1" ht="15.75">
      <c r="A832" s="96"/>
      <c r="B832" s="97"/>
      <c r="C832" s="199" t="s">
        <v>53</v>
      </c>
      <c r="D832" s="98">
        <v>1</v>
      </c>
      <c r="E832" s="98"/>
      <c r="F832" s="98">
        <v>1</v>
      </c>
    </row>
    <row r="833" spans="1:6" s="102" customFormat="1" ht="15.75">
      <c r="A833" s="96"/>
      <c r="B833" s="106"/>
      <c r="C833" s="199" t="s">
        <v>14</v>
      </c>
      <c r="D833" s="98">
        <v>192.80799999999999</v>
      </c>
      <c r="E833" s="104"/>
      <c r="F833" s="98">
        <v>192.80799999999999</v>
      </c>
    </row>
    <row r="834" spans="1:6" s="102" customFormat="1" ht="15.75">
      <c r="A834" s="96" t="s">
        <v>271</v>
      </c>
      <c r="B834" s="205" t="s">
        <v>353</v>
      </c>
      <c r="C834" s="199" t="s">
        <v>17</v>
      </c>
      <c r="D834" s="98">
        <v>0.435</v>
      </c>
      <c r="E834" s="98"/>
      <c r="F834" s="98">
        <v>0.435</v>
      </c>
    </row>
    <row r="835" spans="1:6" s="105" customFormat="1" ht="15.75">
      <c r="A835" s="96"/>
      <c r="B835" s="97"/>
      <c r="C835" s="199" t="s">
        <v>53</v>
      </c>
      <c r="D835" s="98">
        <v>1</v>
      </c>
      <c r="E835" s="98"/>
      <c r="F835" s="98">
        <v>1</v>
      </c>
    </row>
    <row r="836" spans="1:6" s="105" customFormat="1" ht="15.75">
      <c r="A836" s="96"/>
      <c r="B836" s="106"/>
      <c r="C836" s="199" t="s">
        <v>14</v>
      </c>
      <c r="D836" s="98">
        <v>170.71100000000001</v>
      </c>
      <c r="E836" s="98"/>
      <c r="F836" s="98">
        <v>170.71100000000001</v>
      </c>
    </row>
    <row r="837" spans="1:6" s="105" customFormat="1" ht="15.75">
      <c r="A837" s="96" t="s">
        <v>273</v>
      </c>
      <c r="B837" s="205" t="s">
        <v>354</v>
      </c>
      <c r="C837" s="199" t="s">
        <v>17</v>
      </c>
      <c r="D837" s="98">
        <v>0.439</v>
      </c>
      <c r="E837" s="98"/>
      <c r="F837" s="98">
        <v>0.439</v>
      </c>
    </row>
    <row r="838" spans="1:6" s="105" customFormat="1" ht="15.75">
      <c r="A838" s="96"/>
      <c r="B838" s="97"/>
      <c r="C838" s="199" t="s">
        <v>53</v>
      </c>
      <c r="D838" s="98">
        <v>1</v>
      </c>
      <c r="E838" s="98"/>
      <c r="F838" s="98">
        <v>1</v>
      </c>
    </row>
    <row r="839" spans="1:6" s="105" customFormat="1" ht="15.75">
      <c r="A839" s="96"/>
      <c r="B839" s="106"/>
      <c r="C839" s="199" t="s">
        <v>14</v>
      </c>
      <c r="D839" s="98">
        <v>171.71600000000001</v>
      </c>
      <c r="E839" s="98"/>
      <c r="F839" s="98">
        <v>171.71600000000001</v>
      </c>
    </row>
    <row r="840" spans="1:6" s="60" customFormat="1" ht="15">
      <c r="A840" s="96" t="s">
        <v>275</v>
      </c>
      <c r="B840" s="205" t="s">
        <v>355</v>
      </c>
      <c r="C840" s="199" t="s">
        <v>17</v>
      </c>
      <c r="D840" s="98">
        <v>0.46100000000000002</v>
      </c>
      <c r="E840" s="98"/>
      <c r="F840" s="98">
        <v>0.46100000000000002</v>
      </c>
    </row>
    <row r="841" spans="1:6" s="60" customFormat="1" ht="15">
      <c r="A841" s="96"/>
      <c r="B841" s="106"/>
      <c r="C841" s="199" t="s">
        <v>53</v>
      </c>
      <c r="D841" s="98">
        <v>1</v>
      </c>
      <c r="E841" s="98"/>
      <c r="F841" s="98">
        <v>1</v>
      </c>
    </row>
    <row r="842" spans="1:6" s="60" customFormat="1" ht="15">
      <c r="A842" s="96"/>
      <c r="B842" s="106"/>
      <c r="C842" s="199" t="s">
        <v>14</v>
      </c>
      <c r="D842" s="98">
        <v>193.00200000000001</v>
      </c>
      <c r="E842" s="98"/>
      <c r="F842" s="98">
        <v>193.00200000000001</v>
      </c>
    </row>
    <row r="843" spans="1:6" s="60" customFormat="1" ht="15">
      <c r="A843" s="96" t="s">
        <v>277</v>
      </c>
      <c r="B843" s="205" t="s">
        <v>356</v>
      </c>
      <c r="C843" s="199" t="s">
        <v>17</v>
      </c>
      <c r="D843" s="98">
        <v>0.376</v>
      </c>
      <c r="E843" s="98"/>
      <c r="F843" s="98">
        <v>0.376</v>
      </c>
    </row>
    <row r="844" spans="1:6" s="60" customFormat="1" ht="15">
      <c r="A844" s="96"/>
      <c r="B844" s="106"/>
      <c r="C844" s="199" t="s">
        <v>53</v>
      </c>
      <c r="D844" s="98">
        <v>1</v>
      </c>
      <c r="E844" s="98"/>
      <c r="F844" s="98">
        <v>1</v>
      </c>
    </row>
    <row r="845" spans="1:6" s="60" customFormat="1" ht="15">
      <c r="A845" s="96"/>
      <c r="B845" s="106"/>
      <c r="C845" s="199" t="s">
        <v>14</v>
      </c>
      <c r="D845" s="98">
        <v>214.821</v>
      </c>
      <c r="E845" s="98"/>
      <c r="F845" s="98">
        <v>214.821</v>
      </c>
    </row>
    <row r="846" spans="1:6" s="60" customFormat="1" ht="15">
      <c r="A846" s="96" t="s">
        <v>279</v>
      </c>
      <c r="B846" s="205" t="s">
        <v>357</v>
      </c>
      <c r="C846" s="199" t="s">
        <v>17</v>
      </c>
      <c r="D846" s="98">
        <v>0.39700000000000002</v>
      </c>
      <c r="E846" s="98"/>
      <c r="F846" s="98">
        <v>0.39700000000000002</v>
      </c>
    </row>
    <row r="847" spans="1:6" s="60" customFormat="1" ht="15">
      <c r="A847" s="96"/>
      <c r="B847" s="106"/>
      <c r="C847" s="199" t="s">
        <v>53</v>
      </c>
      <c r="D847" s="98">
        <v>1</v>
      </c>
      <c r="E847" s="98"/>
      <c r="F847" s="98">
        <v>1</v>
      </c>
    </row>
    <row r="848" spans="1:6" s="60" customFormat="1" ht="15">
      <c r="A848" s="96"/>
      <c r="B848" s="106"/>
      <c r="C848" s="199" t="s">
        <v>14</v>
      </c>
      <c r="D848" s="98">
        <v>177.27</v>
      </c>
      <c r="E848" s="98"/>
      <c r="F848" s="98">
        <v>177.27</v>
      </c>
    </row>
    <row r="849" spans="1:6" s="60" customFormat="1" ht="15">
      <c r="A849" s="96" t="s">
        <v>281</v>
      </c>
      <c r="B849" s="205" t="s">
        <v>358</v>
      </c>
      <c r="C849" s="199" t="s">
        <v>17</v>
      </c>
      <c r="D849" s="98">
        <v>0.81299999999999994</v>
      </c>
      <c r="E849" s="109"/>
      <c r="F849" s="109">
        <v>0.81299999999999994</v>
      </c>
    </row>
    <row r="850" spans="1:6" s="60" customFormat="1" ht="15">
      <c r="A850" s="96"/>
      <c r="B850" s="106"/>
      <c r="C850" s="199" t="s">
        <v>53</v>
      </c>
      <c r="D850" s="98">
        <v>1</v>
      </c>
      <c r="E850" s="109"/>
      <c r="F850" s="109">
        <v>1</v>
      </c>
    </row>
    <row r="851" spans="1:6" s="60" customFormat="1" ht="15">
      <c r="A851" s="96"/>
      <c r="B851" s="106"/>
      <c r="C851" s="199" t="s">
        <v>14</v>
      </c>
      <c r="D851" s="98">
        <v>245.251</v>
      </c>
      <c r="E851" s="98"/>
      <c r="F851" s="98">
        <v>245.251</v>
      </c>
    </row>
    <row r="852" spans="1:6" s="60" customFormat="1" ht="15">
      <c r="A852" s="96" t="s">
        <v>283</v>
      </c>
      <c r="B852" s="205" t="s">
        <v>359</v>
      </c>
      <c r="C852" s="199" t="s">
        <v>17</v>
      </c>
      <c r="D852" s="98">
        <v>1.1220000000000001</v>
      </c>
      <c r="E852" s="98"/>
      <c r="F852" s="109">
        <v>1.1220000000000001</v>
      </c>
    </row>
    <row r="853" spans="1:6" s="60" customFormat="1" ht="15">
      <c r="A853" s="96"/>
      <c r="B853" s="106"/>
      <c r="C853" s="199" t="s">
        <v>53</v>
      </c>
      <c r="D853" s="98">
        <v>1</v>
      </c>
      <c r="E853" s="98"/>
      <c r="F853" s="109">
        <v>1</v>
      </c>
    </row>
    <row r="854" spans="1:6" s="60" customFormat="1" ht="15">
      <c r="A854" s="96"/>
      <c r="B854" s="106"/>
      <c r="C854" s="199" t="s">
        <v>14</v>
      </c>
      <c r="D854" s="98">
        <v>319.35399999999998</v>
      </c>
      <c r="E854" s="98"/>
      <c r="F854" s="98">
        <v>319.35399999999998</v>
      </c>
    </row>
    <row r="855" spans="1:6" s="60" customFormat="1" ht="15">
      <c r="A855" s="96" t="s">
        <v>285</v>
      </c>
      <c r="B855" s="205" t="s">
        <v>360</v>
      </c>
      <c r="C855" s="199" t="s">
        <v>17</v>
      </c>
      <c r="D855" s="98">
        <v>0.48699999999999999</v>
      </c>
      <c r="E855" s="109"/>
      <c r="F855" s="98">
        <v>0.48699999999999999</v>
      </c>
    </row>
    <row r="856" spans="1:6" s="60" customFormat="1" ht="15">
      <c r="A856" s="96"/>
      <c r="B856" s="106"/>
      <c r="C856" s="199" t="s">
        <v>53</v>
      </c>
      <c r="D856" s="98">
        <v>1</v>
      </c>
      <c r="E856" s="109"/>
      <c r="F856" s="98">
        <v>1</v>
      </c>
    </row>
    <row r="857" spans="1:6" s="60" customFormat="1" ht="15">
      <c r="A857" s="96"/>
      <c r="B857" s="106"/>
      <c r="C857" s="199" t="s">
        <v>14</v>
      </c>
      <c r="D857" s="98">
        <v>315.91300000000001</v>
      </c>
      <c r="E857" s="98"/>
      <c r="F857" s="98">
        <v>315.91300000000001</v>
      </c>
    </row>
    <row r="858" spans="1:6" s="60" customFormat="1" ht="15">
      <c r="A858" s="96" t="s">
        <v>287</v>
      </c>
      <c r="B858" s="205" t="s">
        <v>361</v>
      </c>
      <c r="C858" s="199" t="s">
        <v>17</v>
      </c>
      <c r="D858" s="98">
        <v>0.48699999999999999</v>
      </c>
      <c r="E858" s="109"/>
      <c r="F858" s="109">
        <v>0.48699999999999999</v>
      </c>
    </row>
    <row r="859" spans="1:6" s="60" customFormat="1" ht="15">
      <c r="A859" s="96"/>
      <c r="B859" s="106"/>
      <c r="C859" s="199" t="s">
        <v>53</v>
      </c>
      <c r="D859" s="98">
        <v>1</v>
      </c>
      <c r="E859" s="109"/>
      <c r="F859" s="109">
        <v>1</v>
      </c>
    </row>
    <row r="860" spans="1:6" s="60" customFormat="1" ht="15">
      <c r="A860" s="96"/>
      <c r="B860" s="106"/>
      <c r="C860" s="199" t="s">
        <v>14</v>
      </c>
      <c r="D860" s="98">
        <v>315.91300000000001</v>
      </c>
      <c r="E860" s="98"/>
      <c r="F860" s="98">
        <v>315.91300000000001</v>
      </c>
    </row>
    <row r="861" spans="1:6" s="60" customFormat="1" ht="15">
      <c r="A861" s="96" t="s">
        <v>289</v>
      </c>
      <c r="B861" s="205" t="s">
        <v>362</v>
      </c>
      <c r="C861" s="199" t="s">
        <v>17</v>
      </c>
      <c r="D861" s="98">
        <v>1.2669999999999999</v>
      </c>
      <c r="E861" s="98"/>
      <c r="F861" s="98">
        <v>1.2669999999999999</v>
      </c>
    </row>
    <row r="862" spans="1:6" s="60" customFormat="1" ht="15">
      <c r="A862" s="96"/>
      <c r="B862" s="106"/>
      <c r="C862" s="199" t="s">
        <v>53</v>
      </c>
      <c r="D862" s="98">
        <v>1</v>
      </c>
      <c r="E862" s="98"/>
      <c r="F862" s="98">
        <v>1</v>
      </c>
    </row>
    <row r="863" spans="1:6" s="60" customFormat="1" ht="15">
      <c r="A863" s="96"/>
      <c r="B863" s="106"/>
      <c r="C863" s="199" t="s">
        <v>14</v>
      </c>
      <c r="D863" s="110">
        <v>357.09100000000001</v>
      </c>
      <c r="E863" s="98"/>
      <c r="F863" s="98">
        <v>357.09100000000001</v>
      </c>
    </row>
    <row r="864" spans="1:6" s="60" customFormat="1" ht="15">
      <c r="A864" s="96" t="s">
        <v>291</v>
      </c>
      <c r="B864" s="205" t="s">
        <v>363</v>
      </c>
      <c r="C864" s="199" t="s">
        <v>17</v>
      </c>
      <c r="D864" s="110">
        <v>1.2669999999999999</v>
      </c>
      <c r="E864" s="98"/>
      <c r="F864" s="98">
        <v>1.2669999999999999</v>
      </c>
    </row>
    <row r="865" spans="1:6" s="60" customFormat="1" ht="15">
      <c r="A865" s="96"/>
      <c r="B865" s="106"/>
      <c r="C865" s="199" t="s">
        <v>53</v>
      </c>
      <c r="D865" s="110">
        <v>1</v>
      </c>
      <c r="E865" s="98"/>
      <c r="F865" s="98">
        <v>1</v>
      </c>
    </row>
    <row r="866" spans="1:6" s="60" customFormat="1" ht="15">
      <c r="A866" s="96"/>
      <c r="B866" s="106"/>
      <c r="C866" s="199" t="s">
        <v>14</v>
      </c>
      <c r="D866" s="110">
        <v>356.39499999999998</v>
      </c>
      <c r="E866" s="98"/>
      <c r="F866" s="98">
        <v>356.39499999999998</v>
      </c>
    </row>
    <row r="867" spans="1:6" s="60" customFormat="1" ht="15">
      <c r="A867" s="96" t="s">
        <v>293</v>
      </c>
      <c r="B867" s="205" t="s">
        <v>364</v>
      </c>
      <c r="C867" s="199" t="s">
        <v>17</v>
      </c>
      <c r="D867" s="110">
        <v>0.56999999999999995</v>
      </c>
      <c r="E867" s="98"/>
      <c r="F867" s="109">
        <v>0.56999999999999995</v>
      </c>
    </row>
    <row r="868" spans="1:6" s="60" customFormat="1" ht="15">
      <c r="A868" s="96"/>
      <c r="B868" s="106"/>
      <c r="C868" s="199" t="s">
        <v>53</v>
      </c>
      <c r="D868" s="110">
        <v>1</v>
      </c>
      <c r="E868" s="98"/>
      <c r="F868" s="109">
        <v>1</v>
      </c>
    </row>
    <row r="869" spans="1:6" s="60" customFormat="1" ht="15">
      <c r="A869" s="96"/>
      <c r="B869" s="106"/>
      <c r="C869" s="199" t="s">
        <v>14</v>
      </c>
      <c r="D869" s="110">
        <v>223.822</v>
      </c>
      <c r="E869" s="98"/>
      <c r="F869" s="98">
        <v>223.822</v>
      </c>
    </row>
    <row r="870" spans="1:6" s="60" customFormat="1" ht="15">
      <c r="A870" s="96" t="s">
        <v>295</v>
      </c>
      <c r="B870" s="205" t="s">
        <v>365</v>
      </c>
      <c r="C870" s="199" t="s">
        <v>17</v>
      </c>
      <c r="D870" s="110">
        <v>0.318</v>
      </c>
      <c r="E870" s="98"/>
      <c r="F870" s="109">
        <v>0.318</v>
      </c>
    </row>
    <row r="871" spans="1:6" s="60" customFormat="1" ht="15">
      <c r="A871" s="96"/>
      <c r="B871" s="106"/>
      <c r="C871" s="199" t="s">
        <v>53</v>
      </c>
      <c r="D871" s="110">
        <v>1</v>
      </c>
      <c r="E871" s="98"/>
      <c r="F871" s="109">
        <v>1</v>
      </c>
    </row>
    <row r="872" spans="1:6" s="60" customFormat="1" ht="15">
      <c r="A872" s="96"/>
      <c r="B872" s="106"/>
      <c r="C872" s="199" t="s">
        <v>14</v>
      </c>
      <c r="D872" s="110">
        <v>176.423</v>
      </c>
      <c r="E872" s="98"/>
      <c r="F872" s="98">
        <v>176.423</v>
      </c>
    </row>
    <row r="873" spans="1:6" s="60" customFormat="1" ht="15">
      <c r="A873" s="96" t="s">
        <v>297</v>
      </c>
      <c r="B873" s="205" t="s">
        <v>366</v>
      </c>
      <c r="C873" s="199" t="s">
        <v>17</v>
      </c>
      <c r="D873" s="110">
        <v>1.2310000000000001</v>
      </c>
      <c r="E873" s="98"/>
      <c r="F873" s="109">
        <v>1.2310000000000001</v>
      </c>
    </row>
    <row r="874" spans="1:6" s="60" customFormat="1" ht="15">
      <c r="A874" s="96"/>
      <c r="B874" s="106"/>
      <c r="C874" s="199" t="s">
        <v>53</v>
      </c>
      <c r="D874" s="110">
        <v>1</v>
      </c>
      <c r="E874" s="98"/>
      <c r="F874" s="109">
        <v>1</v>
      </c>
    </row>
    <row r="875" spans="1:6" s="60" customFormat="1" ht="15">
      <c r="A875" s="96"/>
      <c r="B875" s="106"/>
      <c r="C875" s="199" t="s">
        <v>14</v>
      </c>
      <c r="D875" s="110">
        <v>329.00200000000001</v>
      </c>
      <c r="E875" s="98"/>
      <c r="F875" s="98">
        <v>329.00200000000001</v>
      </c>
    </row>
    <row r="876" spans="1:6" s="60" customFormat="1" ht="15">
      <c r="A876" s="96" t="s">
        <v>299</v>
      </c>
      <c r="B876" s="205" t="s">
        <v>367</v>
      </c>
      <c r="C876" s="199" t="s">
        <v>17</v>
      </c>
      <c r="D876" s="110">
        <v>0.318</v>
      </c>
      <c r="E876" s="98"/>
      <c r="F876" s="109">
        <v>0.318</v>
      </c>
    </row>
    <row r="877" spans="1:6" s="60" customFormat="1" ht="15">
      <c r="A877" s="96"/>
      <c r="B877" s="106"/>
      <c r="C877" s="199" t="s">
        <v>53</v>
      </c>
      <c r="D877" s="110">
        <v>1</v>
      </c>
      <c r="E877" s="98"/>
      <c r="F877" s="109">
        <v>1</v>
      </c>
    </row>
    <row r="878" spans="1:6" s="60" customFormat="1" ht="15">
      <c r="A878" s="96"/>
      <c r="B878" s="106"/>
      <c r="C878" s="199" t="s">
        <v>14</v>
      </c>
      <c r="D878" s="110">
        <v>176.66499999999999</v>
      </c>
      <c r="E878" s="98"/>
      <c r="F878" s="98">
        <v>176.66499999999999</v>
      </c>
    </row>
    <row r="879" spans="1:6" s="60" customFormat="1" ht="15">
      <c r="A879" s="96" t="s">
        <v>301</v>
      </c>
      <c r="B879" s="205" t="s">
        <v>368</v>
      </c>
      <c r="C879" s="199" t="s">
        <v>17</v>
      </c>
      <c r="D879" s="110">
        <v>0.318</v>
      </c>
      <c r="E879" s="98"/>
      <c r="F879" s="109">
        <v>0.318</v>
      </c>
    </row>
    <row r="880" spans="1:6" s="60" customFormat="1" ht="15">
      <c r="A880" s="96"/>
      <c r="B880" s="106"/>
      <c r="C880" s="199" t="s">
        <v>53</v>
      </c>
      <c r="D880" s="110">
        <v>1</v>
      </c>
      <c r="E880" s="98"/>
      <c r="F880" s="109">
        <v>1</v>
      </c>
    </row>
    <row r="881" spans="1:6" s="60" customFormat="1" ht="15">
      <c r="A881" s="96"/>
      <c r="B881" s="106"/>
      <c r="C881" s="199" t="s">
        <v>14</v>
      </c>
      <c r="D881" s="110">
        <v>181.35499999999999</v>
      </c>
      <c r="E881" s="98"/>
      <c r="F881" s="98">
        <v>181.35499999999999</v>
      </c>
    </row>
    <row r="882" spans="1:6" s="60" customFormat="1" ht="15">
      <c r="A882" s="96" t="s">
        <v>303</v>
      </c>
      <c r="B882" s="205" t="s">
        <v>369</v>
      </c>
      <c r="C882" s="199" t="s">
        <v>17</v>
      </c>
      <c r="D882" s="110">
        <v>0.309</v>
      </c>
      <c r="E882" s="98"/>
      <c r="F882" s="109">
        <v>0.309</v>
      </c>
    </row>
    <row r="883" spans="1:6" s="60" customFormat="1" ht="15">
      <c r="A883" s="96"/>
      <c r="B883" s="106"/>
      <c r="C883" s="199" t="s">
        <v>53</v>
      </c>
      <c r="D883" s="110">
        <v>1</v>
      </c>
      <c r="E883" s="98"/>
      <c r="F883" s="109">
        <v>1</v>
      </c>
    </row>
    <row r="884" spans="1:6" s="60" customFormat="1" ht="15">
      <c r="A884" s="96"/>
      <c r="B884" s="106"/>
      <c r="C884" s="199" t="s">
        <v>14</v>
      </c>
      <c r="D884" s="110">
        <v>195.875</v>
      </c>
      <c r="E884" s="98"/>
      <c r="F884" s="98">
        <v>195.875</v>
      </c>
    </row>
    <row r="885" spans="1:6" s="60" customFormat="1" ht="15">
      <c r="A885" s="96" t="s">
        <v>305</v>
      </c>
      <c r="B885" s="205" t="s">
        <v>370</v>
      </c>
      <c r="C885" s="199" t="s">
        <v>17</v>
      </c>
      <c r="D885" s="110">
        <v>0.309</v>
      </c>
      <c r="E885" s="98"/>
      <c r="F885" s="109">
        <v>0.309</v>
      </c>
    </row>
    <row r="886" spans="1:6" s="60" customFormat="1" ht="15">
      <c r="A886" s="96"/>
      <c r="B886" s="106"/>
      <c r="C886" s="199" t="s">
        <v>53</v>
      </c>
      <c r="D886" s="110">
        <v>1</v>
      </c>
      <c r="E886" s="98"/>
      <c r="F886" s="109">
        <v>1</v>
      </c>
    </row>
    <row r="887" spans="1:6" s="60" customFormat="1" ht="15">
      <c r="A887" s="96"/>
      <c r="B887" s="106"/>
      <c r="C887" s="199" t="s">
        <v>14</v>
      </c>
      <c r="D887" s="110">
        <v>195.875</v>
      </c>
      <c r="E887" s="98"/>
      <c r="F887" s="98">
        <v>195.875</v>
      </c>
    </row>
    <row r="888" spans="1:6" s="60" customFormat="1" ht="15">
      <c r="A888" s="96" t="s">
        <v>307</v>
      </c>
      <c r="B888" s="205" t="s">
        <v>371</v>
      </c>
      <c r="C888" s="199" t="s">
        <v>17</v>
      </c>
      <c r="D888" s="110">
        <v>0.31900000000000001</v>
      </c>
      <c r="E888" s="98"/>
      <c r="F888" s="109">
        <v>0.31900000000000001</v>
      </c>
    </row>
    <row r="889" spans="1:6" s="60" customFormat="1" ht="15">
      <c r="A889" s="96"/>
      <c r="B889" s="106"/>
      <c r="C889" s="199" t="s">
        <v>53</v>
      </c>
      <c r="D889" s="110">
        <v>1</v>
      </c>
      <c r="E889" s="98"/>
      <c r="F889" s="109">
        <v>1</v>
      </c>
    </row>
    <row r="890" spans="1:6" s="60" customFormat="1" ht="15">
      <c r="A890" s="96"/>
      <c r="B890" s="106"/>
      <c r="C890" s="199" t="s">
        <v>14</v>
      </c>
      <c r="D890" s="110">
        <v>176.78899999999999</v>
      </c>
      <c r="E890" s="98"/>
      <c r="F890" s="98">
        <v>176.78899999999999</v>
      </c>
    </row>
    <row r="891" spans="1:6" s="60" customFormat="1" ht="15">
      <c r="A891" s="96" t="s">
        <v>309</v>
      </c>
      <c r="B891" s="205" t="s">
        <v>372</v>
      </c>
      <c r="C891" s="199" t="s">
        <v>17</v>
      </c>
      <c r="D891" s="110">
        <v>0.61499999999999999</v>
      </c>
      <c r="E891" s="98"/>
      <c r="F891" s="109">
        <v>0.61499999999999999</v>
      </c>
    </row>
    <row r="892" spans="1:6" s="60" customFormat="1" ht="15">
      <c r="A892" s="96"/>
      <c r="B892" s="106"/>
      <c r="C892" s="199" t="s">
        <v>53</v>
      </c>
      <c r="D892" s="110">
        <v>1</v>
      </c>
      <c r="E892" s="98"/>
      <c r="F892" s="109">
        <v>1</v>
      </c>
    </row>
    <row r="893" spans="1:6" s="60" customFormat="1" ht="15">
      <c r="A893" s="96"/>
      <c r="B893" s="106"/>
      <c r="C893" s="199" t="s">
        <v>14</v>
      </c>
      <c r="D893" s="110">
        <v>136.74700000000001</v>
      </c>
      <c r="E893" s="98"/>
      <c r="F893" s="98">
        <v>136.74700000000001</v>
      </c>
    </row>
    <row r="894" spans="1:6" s="60" customFormat="1" ht="15">
      <c r="A894" s="96" t="s">
        <v>311</v>
      </c>
      <c r="B894" s="205" t="s">
        <v>373</v>
      </c>
      <c r="C894" s="199" t="s">
        <v>17</v>
      </c>
      <c r="D894" s="98">
        <f t="shared" ref="D894:D932" si="30">E894+F894</f>
        <v>0.32400000000000001</v>
      </c>
      <c r="E894" s="98"/>
      <c r="F894" s="99">
        <v>0.32400000000000001</v>
      </c>
    </row>
    <row r="895" spans="1:6" s="60" customFormat="1" ht="15">
      <c r="A895" s="96"/>
      <c r="B895" s="101"/>
      <c r="C895" s="199" t="s">
        <v>53</v>
      </c>
      <c r="D895" s="98">
        <f t="shared" si="30"/>
        <v>1</v>
      </c>
      <c r="E895" s="98"/>
      <c r="F895" s="99">
        <v>1</v>
      </c>
    </row>
    <row r="896" spans="1:6" s="60" customFormat="1" ht="15">
      <c r="A896" s="96"/>
      <c r="B896" s="103"/>
      <c r="C896" s="199" t="s">
        <v>14</v>
      </c>
      <c r="D896" s="98">
        <f t="shared" si="30"/>
        <v>184.333</v>
      </c>
      <c r="E896" s="104"/>
      <c r="F896" s="99">
        <v>184.333</v>
      </c>
    </row>
    <row r="897" spans="1:6" s="60" customFormat="1" ht="15">
      <c r="A897" s="96" t="s">
        <v>313</v>
      </c>
      <c r="B897" s="205" t="s">
        <v>374</v>
      </c>
      <c r="C897" s="199" t="s">
        <v>17</v>
      </c>
      <c r="D897" s="98">
        <f t="shared" si="30"/>
        <v>0.311</v>
      </c>
      <c r="E897" s="98"/>
      <c r="F897" s="98">
        <v>0.311</v>
      </c>
    </row>
    <row r="898" spans="1:6" s="60" customFormat="1" ht="15">
      <c r="A898" s="96"/>
      <c r="B898" s="106"/>
      <c r="C898" s="199" t="s">
        <v>53</v>
      </c>
      <c r="D898" s="98">
        <f t="shared" si="30"/>
        <v>1</v>
      </c>
      <c r="E898" s="98"/>
      <c r="F898" s="98">
        <v>1</v>
      </c>
    </row>
    <row r="899" spans="1:6" s="60" customFormat="1" ht="15">
      <c r="A899" s="96"/>
      <c r="B899" s="106"/>
      <c r="C899" s="199" t="s">
        <v>14</v>
      </c>
      <c r="D899" s="98">
        <f t="shared" si="30"/>
        <v>195.875</v>
      </c>
      <c r="E899" s="98"/>
      <c r="F899" s="98">
        <v>195.875</v>
      </c>
    </row>
    <row r="900" spans="1:6" s="60" customFormat="1" ht="15">
      <c r="A900" s="96" t="s">
        <v>315</v>
      </c>
      <c r="B900" s="205" t="s">
        <v>375</v>
      </c>
      <c r="C900" s="199" t="s">
        <v>17</v>
      </c>
      <c r="D900" s="98">
        <f t="shared" si="30"/>
        <v>0.311</v>
      </c>
      <c r="E900" s="98"/>
      <c r="F900" s="98">
        <v>0.311</v>
      </c>
    </row>
    <row r="901" spans="1:6" s="60" customFormat="1" ht="15">
      <c r="A901" s="96"/>
      <c r="B901" s="106"/>
      <c r="C901" s="199" t="s">
        <v>53</v>
      </c>
      <c r="D901" s="98">
        <f t="shared" si="30"/>
        <v>1</v>
      </c>
      <c r="E901" s="98"/>
      <c r="F901" s="98">
        <v>1</v>
      </c>
    </row>
    <row r="902" spans="1:6" s="60" customFormat="1" ht="15">
      <c r="A902" s="96"/>
      <c r="B902" s="106"/>
      <c r="C902" s="199" t="s">
        <v>14</v>
      </c>
      <c r="D902" s="98">
        <f t="shared" si="30"/>
        <v>195.875</v>
      </c>
      <c r="E902" s="98"/>
      <c r="F902" s="98">
        <v>195.875</v>
      </c>
    </row>
    <row r="903" spans="1:6" s="60" customFormat="1" ht="15">
      <c r="A903" s="96" t="s">
        <v>317</v>
      </c>
      <c r="B903" s="205" t="s">
        <v>376</v>
      </c>
      <c r="C903" s="199" t="s">
        <v>17</v>
      </c>
      <c r="D903" s="98">
        <f t="shared" si="30"/>
        <v>0.34499999999999997</v>
      </c>
      <c r="E903" s="98"/>
      <c r="F903" s="98">
        <v>0.34499999999999997</v>
      </c>
    </row>
    <row r="904" spans="1:6" s="60" customFormat="1" ht="15">
      <c r="A904" s="96"/>
      <c r="B904" s="106"/>
      <c r="C904" s="199" t="s">
        <v>53</v>
      </c>
      <c r="D904" s="98">
        <f t="shared" si="30"/>
        <v>1</v>
      </c>
      <c r="E904" s="98"/>
      <c r="F904" s="108">
        <v>1</v>
      </c>
    </row>
    <row r="905" spans="1:6" s="60" customFormat="1" ht="15">
      <c r="A905" s="96"/>
      <c r="B905" s="106"/>
      <c r="C905" s="199" t="s">
        <v>14</v>
      </c>
      <c r="D905" s="98">
        <f t="shared" si="30"/>
        <v>161.04499999999999</v>
      </c>
      <c r="E905" s="98"/>
      <c r="F905" s="98">
        <v>161.04499999999999</v>
      </c>
    </row>
    <row r="906" spans="1:6" s="60" customFormat="1" ht="15">
      <c r="A906" s="96" t="s">
        <v>319</v>
      </c>
      <c r="B906" s="205" t="s">
        <v>377</v>
      </c>
      <c r="C906" s="199" t="s">
        <v>17</v>
      </c>
      <c r="D906" s="98">
        <f t="shared" si="30"/>
        <v>0.46100000000000002</v>
      </c>
      <c r="E906" s="98"/>
      <c r="F906" s="98">
        <v>0.46100000000000002</v>
      </c>
    </row>
    <row r="907" spans="1:6" s="60" customFormat="1" ht="15">
      <c r="A907" s="96"/>
      <c r="B907" s="97"/>
      <c r="C907" s="199" t="s">
        <v>53</v>
      </c>
      <c r="D907" s="98">
        <f t="shared" si="30"/>
        <v>1</v>
      </c>
      <c r="E907" s="98"/>
      <c r="F907" s="98">
        <v>1</v>
      </c>
    </row>
    <row r="908" spans="1:6" s="60" customFormat="1" ht="15">
      <c r="A908" s="96"/>
      <c r="B908" s="106"/>
      <c r="C908" s="199" t="s">
        <v>14</v>
      </c>
      <c r="D908" s="98">
        <f t="shared" si="30"/>
        <v>222.43899999999999</v>
      </c>
      <c r="E908" s="104"/>
      <c r="F908" s="98">
        <v>222.43899999999999</v>
      </c>
    </row>
    <row r="909" spans="1:6" s="60" customFormat="1" ht="15">
      <c r="A909" s="96" t="s">
        <v>321</v>
      </c>
      <c r="B909" s="205" t="s">
        <v>378</v>
      </c>
      <c r="C909" s="199" t="s">
        <v>17</v>
      </c>
      <c r="D909" s="98">
        <f t="shared" si="30"/>
        <v>0.47899999999999998</v>
      </c>
      <c r="E909" s="98"/>
      <c r="F909" s="98">
        <v>0.47899999999999998</v>
      </c>
    </row>
    <row r="910" spans="1:6" s="60" customFormat="1" ht="15">
      <c r="A910" s="96"/>
      <c r="B910" s="97"/>
      <c r="C910" s="199" t="s">
        <v>53</v>
      </c>
      <c r="D910" s="98">
        <f t="shared" si="30"/>
        <v>1</v>
      </c>
      <c r="E910" s="98"/>
      <c r="F910" s="98">
        <v>1</v>
      </c>
    </row>
    <row r="911" spans="1:6" s="60" customFormat="1" ht="15">
      <c r="A911" s="96"/>
      <c r="B911" s="106"/>
      <c r="C911" s="199" t="s">
        <v>14</v>
      </c>
      <c r="D911" s="98">
        <f t="shared" si="30"/>
        <v>232.251</v>
      </c>
      <c r="E911" s="98"/>
      <c r="F911" s="98">
        <v>232.251</v>
      </c>
    </row>
    <row r="912" spans="1:6" s="60" customFormat="1" ht="15">
      <c r="A912" s="96" t="s">
        <v>323</v>
      </c>
      <c r="B912" s="205" t="s">
        <v>379</v>
      </c>
      <c r="C912" s="199" t="s">
        <v>17</v>
      </c>
      <c r="D912" s="98">
        <f t="shared" si="30"/>
        <v>0.47899999999999998</v>
      </c>
      <c r="E912" s="98"/>
      <c r="F912" s="98">
        <v>0.47899999999999998</v>
      </c>
    </row>
    <row r="913" spans="1:6" s="60" customFormat="1" ht="15">
      <c r="A913" s="96"/>
      <c r="B913" s="97"/>
      <c r="C913" s="199" t="s">
        <v>53</v>
      </c>
      <c r="D913" s="98">
        <f t="shared" si="30"/>
        <v>1</v>
      </c>
      <c r="E913" s="98"/>
      <c r="F913" s="98">
        <v>1</v>
      </c>
    </row>
    <row r="914" spans="1:6" s="60" customFormat="1" ht="15">
      <c r="A914" s="96"/>
      <c r="B914" s="106"/>
      <c r="C914" s="199" t="s">
        <v>14</v>
      </c>
      <c r="D914" s="98">
        <f t="shared" si="30"/>
        <v>234.018</v>
      </c>
      <c r="E914" s="98"/>
      <c r="F914" s="98">
        <v>234.018</v>
      </c>
    </row>
    <row r="915" spans="1:6" s="60" customFormat="1" ht="15">
      <c r="A915" s="96" t="s">
        <v>325</v>
      </c>
      <c r="B915" s="205" t="s">
        <v>380</v>
      </c>
      <c r="C915" s="199" t="s">
        <v>17</v>
      </c>
      <c r="D915" s="98">
        <f t="shared" si="30"/>
        <v>0.31900000000000001</v>
      </c>
      <c r="E915" s="98"/>
      <c r="F915" s="98">
        <v>0.31900000000000001</v>
      </c>
    </row>
    <row r="916" spans="1:6" s="60" customFormat="1" ht="15">
      <c r="A916" s="96"/>
      <c r="B916" s="106"/>
      <c r="C916" s="199" t="s">
        <v>53</v>
      </c>
      <c r="D916" s="98">
        <f t="shared" si="30"/>
        <v>1</v>
      </c>
      <c r="E916" s="98"/>
      <c r="F916" s="98">
        <v>1</v>
      </c>
    </row>
    <row r="917" spans="1:6" s="60" customFormat="1" ht="15">
      <c r="A917" s="96"/>
      <c r="B917" s="106"/>
      <c r="C917" s="199" t="s">
        <v>14</v>
      </c>
      <c r="D917" s="98">
        <f t="shared" si="30"/>
        <v>175.18199999999999</v>
      </c>
      <c r="E917" s="98"/>
      <c r="F917" s="98">
        <v>175.18199999999999</v>
      </c>
    </row>
    <row r="918" spans="1:6" s="60" customFormat="1" ht="15">
      <c r="A918" s="96" t="s">
        <v>327</v>
      </c>
      <c r="B918" s="205" t="s">
        <v>381</v>
      </c>
      <c r="C918" s="199" t="s">
        <v>17</v>
      </c>
      <c r="D918" s="98">
        <f t="shared" si="30"/>
        <v>0.318</v>
      </c>
      <c r="E918" s="98"/>
      <c r="F918" s="98">
        <v>0.318</v>
      </c>
    </row>
    <row r="919" spans="1:6" s="60" customFormat="1" ht="15">
      <c r="A919" s="96"/>
      <c r="B919" s="106"/>
      <c r="C919" s="199" t="s">
        <v>53</v>
      </c>
      <c r="D919" s="98">
        <f t="shared" si="30"/>
        <v>1</v>
      </c>
      <c r="E919" s="98"/>
      <c r="F919" s="98">
        <v>1</v>
      </c>
    </row>
    <row r="920" spans="1:6" s="60" customFormat="1" ht="15">
      <c r="A920" s="96"/>
      <c r="B920" s="106"/>
      <c r="C920" s="199" t="s">
        <v>14</v>
      </c>
      <c r="D920" s="98">
        <f t="shared" si="30"/>
        <v>168.44</v>
      </c>
      <c r="E920" s="98"/>
      <c r="F920" s="98">
        <v>168.44</v>
      </c>
    </row>
    <row r="921" spans="1:6" s="60" customFormat="1" ht="15">
      <c r="A921" s="96" t="s">
        <v>329</v>
      </c>
      <c r="B921" s="205" t="s">
        <v>382</v>
      </c>
      <c r="C921" s="199" t="s">
        <v>17</v>
      </c>
      <c r="D921" s="98">
        <f t="shared" si="30"/>
        <v>0.318</v>
      </c>
      <c r="E921" s="98"/>
      <c r="F921" s="98">
        <v>0.318</v>
      </c>
    </row>
    <row r="922" spans="1:6" s="60" customFormat="1" ht="15">
      <c r="A922" s="96"/>
      <c r="B922" s="106"/>
      <c r="C922" s="199" t="s">
        <v>53</v>
      </c>
      <c r="D922" s="98">
        <f t="shared" si="30"/>
        <v>1</v>
      </c>
      <c r="E922" s="98"/>
      <c r="F922" s="98">
        <v>1</v>
      </c>
    </row>
    <row r="923" spans="1:6" s="60" customFormat="1" ht="15">
      <c r="A923" s="96"/>
      <c r="B923" s="106"/>
      <c r="C923" s="199" t="s">
        <v>14</v>
      </c>
      <c r="D923" s="98">
        <f t="shared" si="30"/>
        <v>173.90700000000001</v>
      </c>
      <c r="E923" s="98"/>
      <c r="F923" s="98">
        <v>173.90700000000001</v>
      </c>
    </row>
    <row r="924" spans="1:6" s="60" customFormat="1" ht="15">
      <c r="A924" s="96" t="s">
        <v>331</v>
      </c>
      <c r="B924" s="205" t="s">
        <v>383</v>
      </c>
      <c r="C924" s="199" t="s">
        <v>17</v>
      </c>
      <c r="D924" s="98">
        <f t="shared" si="30"/>
        <v>0.318</v>
      </c>
      <c r="E924" s="109"/>
      <c r="F924" s="109">
        <v>0.318</v>
      </c>
    </row>
    <row r="925" spans="1:6" s="60" customFormat="1" ht="15">
      <c r="A925" s="96"/>
      <c r="B925" s="106"/>
      <c r="C925" s="199" t="s">
        <v>53</v>
      </c>
      <c r="D925" s="98">
        <f t="shared" si="30"/>
        <v>1</v>
      </c>
      <c r="E925" s="109"/>
      <c r="F925" s="109">
        <v>1</v>
      </c>
    </row>
    <row r="926" spans="1:6" s="60" customFormat="1" ht="15">
      <c r="A926" s="96"/>
      <c r="B926" s="106"/>
      <c r="C926" s="199" t="s">
        <v>14</v>
      </c>
      <c r="D926" s="98">
        <f t="shared" si="30"/>
        <v>173.90700000000001</v>
      </c>
      <c r="E926" s="98"/>
      <c r="F926" s="98">
        <v>173.90700000000001</v>
      </c>
    </row>
    <row r="927" spans="1:6" s="60" customFormat="1" ht="15">
      <c r="A927" s="96" t="s">
        <v>333</v>
      </c>
      <c r="B927" s="205" t="s">
        <v>384</v>
      </c>
      <c r="C927" s="199" t="s">
        <v>17</v>
      </c>
      <c r="D927" s="98">
        <f t="shared" si="30"/>
        <v>0.58099999999999996</v>
      </c>
      <c r="E927" s="98"/>
      <c r="F927" s="109">
        <v>0.58099999999999996</v>
      </c>
    </row>
    <row r="928" spans="1:6" s="60" customFormat="1" ht="15">
      <c r="A928" s="96"/>
      <c r="B928" s="106"/>
      <c r="C928" s="199" t="s">
        <v>53</v>
      </c>
      <c r="D928" s="98">
        <f t="shared" si="30"/>
        <v>1</v>
      </c>
      <c r="E928" s="98"/>
      <c r="F928" s="109">
        <v>1</v>
      </c>
    </row>
    <row r="929" spans="1:6" s="60" customFormat="1" ht="15">
      <c r="A929" s="96"/>
      <c r="B929" s="106"/>
      <c r="C929" s="199" t="s">
        <v>14</v>
      </c>
      <c r="D929" s="98">
        <f t="shared" si="30"/>
        <v>296.49299999999999</v>
      </c>
      <c r="E929" s="98"/>
      <c r="F929" s="98">
        <v>296.49299999999999</v>
      </c>
    </row>
    <row r="930" spans="1:6" s="60" customFormat="1" ht="15">
      <c r="A930" s="96" t="s">
        <v>335</v>
      </c>
      <c r="B930" s="205" t="s">
        <v>385</v>
      </c>
      <c r="C930" s="199" t="s">
        <v>17</v>
      </c>
      <c r="D930" s="98">
        <f t="shared" si="30"/>
        <v>0.48699999999999999</v>
      </c>
      <c r="E930" s="109"/>
      <c r="F930" s="98">
        <v>0.48699999999999999</v>
      </c>
    </row>
    <row r="931" spans="1:6" s="60" customFormat="1" ht="15">
      <c r="A931" s="96"/>
      <c r="B931" s="106"/>
      <c r="C931" s="199" t="s">
        <v>53</v>
      </c>
      <c r="D931" s="98">
        <f t="shared" si="30"/>
        <v>1</v>
      </c>
      <c r="E931" s="109"/>
      <c r="F931" s="98">
        <v>1</v>
      </c>
    </row>
    <row r="932" spans="1:6" s="60" customFormat="1" ht="15">
      <c r="A932" s="96"/>
      <c r="B932" s="106"/>
      <c r="C932" s="199" t="s">
        <v>14</v>
      </c>
      <c r="D932" s="98">
        <f t="shared" si="30"/>
        <v>315.91300000000001</v>
      </c>
      <c r="E932" s="98"/>
      <c r="F932" s="98">
        <v>315.91300000000001</v>
      </c>
    </row>
  </sheetData>
  <mergeCells count="343">
    <mergeCell ref="A816:A818"/>
    <mergeCell ref="B816:B818"/>
    <mergeCell ref="A798:A806"/>
    <mergeCell ref="B799:B800"/>
    <mergeCell ref="B801:B802"/>
    <mergeCell ref="B803:B804"/>
    <mergeCell ref="B805:B806"/>
    <mergeCell ref="A807:A815"/>
    <mergeCell ref="B808:B809"/>
    <mergeCell ref="B810:B811"/>
    <mergeCell ref="B812:B813"/>
    <mergeCell ref="B814:B815"/>
    <mergeCell ref="A780:A788"/>
    <mergeCell ref="B781:B782"/>
    <mergeCell ref="B783:B784"/>
    <mergeCell ref="B785:B786"/>
    <mergeCell ref="B787:B788"/>
    <mergeCell ref="A789:A797"/>
    <mergeCell ref="B790:B791"/>
    <mergeCell ref="B792:B793"/>
    <mergeCell ref="B794:B795"/>
    <mergeCell ref="B796:B797"/>
    <mergeCell ref="A762:A770"/>
    <mergeCell ref="B763:B764"/>
    <mergeCell ref="B765:B766"/>
    <mergeCell ref="B767:B768"/>
    <mergeCell ref="B769:B770"/>
    <mergeCell ref="A771:A779"/>
    <mergeCell ref="B772:B773"/>
    <mergeCell ref="B774:B775"/>
    <mergeCell ref="B776:B777"/>
    <mergeCell ref="B778:B779"/>
    <mergeCell ref="A744:A752"/>
    <mergeCell ref="B745:B746"/>
    <mergeCell ref="B747:B748"/>
    <mergeCell ref="B749:B750"/>
    <mergeCell ref="B751:B752"/>
    <mergeCell ref="A753:A761"/>
    <mergeCell ref="B754:B755"/>
    <mergeCell ref="B756:B757"/>
    <mergeCell ref="B758:B759"/>
    <mergeCell ref="B760:B761"/>
    <mergeCell ref="A726:A734"/>
    <mergeCell ref="B727:B728"/>
    <mergeCell ref="B729:B730"/>
    <mergeCell ref="B731:B732"/>
    <mergeCell ref="B733:B734"/>
    <mergeCell ref="A735:A743"/>
    <mergeCell ref="B736:B737"/>
    <mergeCell ref="B738:B739"/>
    <mergeCell ref="B740:B741"/>
    <mergeCell ref="B742:B743"/>
    <mergeCell ref="A708:A716"/>
    <mergeCell ref="B709:B710"/>
    <mergeCell ref="B711:B712"/>
    <mergeCell ref="B713:B714"/>
    <mergeCell ref="B715:B716"/>
    <mergeCell ref="A717:A725"/>
    <mergeCell ref="B718:B719"/>
    <mergeCell ref="B720:B721"/>
    <mergeCell ref="B722:B723"/>
    <mergeCell ref="B724:B725"/>
    <mergeCell ref="A690:A698"/>
    <mergeCell ref="B691:B692"/>
    <mergeCell ref="B693:B694"/>
    <mergeCell ref="B695:B696"/>
    <mergeCell ref="B697:B698"/>
    <mergeCell ref="A699:A707"/>
    <mergeCell ref="B700:B701"/>
    <mergeCell ref="B702:B703"/>
    <mergeCell ref="B704:B705"/>
    <mergeCell ref="B706:B707"/>
    <mergeCell ref="A672:A680"/>
    <mergeCell ref="B673:B674"/>
    <mergeCell ref="B675:B676"/>
    <mergeCell ref="B677:B678"/>
    <mergeCell ref="B679:B680"/>
    <mergeCell ref="A681:A689"/>
    <mergeCell ref="B682:B683"/>
    <mergeCell ref="B684:B685"/>
    <mergeCell ref="B686:B687"/>
    <mergeCell ref="B688:B689"/>
    <mergeCell ref="A654:A662"/>
    <mergeCell ref="B655:B656"/>
    <mergeCell ref="B657:B658"/>
    <mergeCell ref="B659:B660"/>
    <mergeCell ref="B661:B662"/>
    <mergeCell ref="A663:A671"/>
    <mergeCell ref="B664:B665"/>
    <mergeCell ref="B666:B667"/>
    <mergeCell ref="B668:B669"/>
    <mergeCell ref="B670:B671"/>
    <mergeCell ref="A636:A644"/>
    <mergeCell ref="B637:B638"/>
    <mergeCell ref="B639:B640"/>
    <mergeCell ref="B641:B642"/>
    <mergeCell ref="B643:B644"/>
    <mergeCell ref="A645:A653"/>
    <mergeCell ref="B646:B647"/>
    <mergeCell ref="B648:B649"/>
    <mergeCell ref="B650:B651"/>
    <mergeCell ref="B652:B653"/>
    <mergeCell ref="A618:A626"/>
    <mergeCell ref="B619:B620"/>
    <mergeCell ref="B621:B622"/>
    <mergeCell ref="B623:B624"/>
    <mergeCell ref="B625:B626"/>
    <mergeCell ref="A627:A635"/>
    <mergeCell ref="B628:B629"/>
    <mergeCell ref="B630:B631"/>
    <mergeCell ref="B632:B633"/>
    <mergeCell ref="B634:B635"/>
    <mergeCell ref="A600:A608"/>
    <mergeCell ref="B601:B602"/>
    <mergeCell ref="B603:B604"/>
    <mergeCell ref="B605:B606"/>
    <mergeCell ref="B607:B608"/>
    <mergeCell ref="A609:A617"/>
    <mergeCell ref="B610:B611"/>
    <mergeCell ref="B612:B613"/>
    <mergeCell ref="B614:B615"/>
    <mergeCell ref="B616:B617"/>
    <mergeCell ref="A582:A590"/>
    <mergeCell ref="B583:B584"/>
    <mergeCell ref="B585:B586"/>
    <mergeCell ref="B587:B588"/>
    <mergeCell ref="B589:B590"/>
    <mergeCell ref="A591:A599"/>
    <mergeCell ref="B592:B593"/>
    <mergeCell ref="B594:B595"/>
    <mergeCell ref="B596:B597"/>
    <mergeCell ref="B598:B599"/>
    <mergeCell ref="A564:A572"/>
    <mergeCell ref="B565:B566"/>
    <mergeCell ref="B567:B568"/>
    <mergeCell ref="B569:B570"/>
    <mergeCell ref="B571:B572"/>
    <mergeCell ref="A573:A581"/>
    <mergeCell ref="B574:B575"/>
    <mergeCell ref="B576:B577"/>
    <mergeCell ref="B578:B579"/>
    <mergeCell ref="B580:B581"/>
    <mergeCell ref="A546:A554"/>
    <mergeCell ref="B547:B548"/>
    <mergeCell ref="B549:B550"/>
    <mergeCell ref="B551:B552"/>
    <mergeCell ref="B553:B554"/>
    <mergeCell ref="A555:A563"/>
    <mergeCell ref="B556:B557"/>
    <mergeCell ref="B558:B559"/>
    <mergeCell ref="B560:B561"/>
    <mergeCell ref="B562:B563"/>
    <mergeCell ref="A528:A536"/>
    <mergeCell ref="B529:B530"/>
    <mergeCell ref="B531:B532"/>
    <mergeCell ref="B533:B534"/>
    <mergeCell ref="B535:B536"/>
    <mergeCell ref="A537:A545"/>
    <mergeCell ref="B538:B539"/>
    <mergeCell ref="B540:B541"/>
    <mergeCell ref="B542:B543"/>
    <mergeCell ref="B544:B545"/>
    <mergeCell ref="A510:A518"/>
    <mergeCell ref="B511:B512"/>
    <mergeCell ref="B513:B514"/>
    <mergeCell ref="B515:B516"/>
    <mergeCell ref="B517:B518"/>
    <mergeCell ref="A519:A527"/>
    <mergeCell ref="B520:B521"/>
    <mergeCell ref="B522:B523"/>
    <mergeCell ref="B524:B525"/>
    <mergeCell ref="B526:B527"/>
    <mergeCell ref="A492:A500"/>
    <mergeCell ref="B493:B494"/>
    <mergeCell ref="B495:B496"/>
    <mergeCell ref="B497:B498"/>
    <mergeCell ref="B499:B500"/>
    <mergeCell ref="A501:A509"/>
    <mergeCell ref="B502:B503"/>
    <mergeCell ref="B504:B505"/>
    <mergeCell ref="B506:B507"/>
    <mergeCell ref="B508:B509"/>
    <mergeCell ref="A474:A482"/>
    <mergeCell ref="B475:B476"/>
    <mergeCell ref="B477:B478"/>
    <mergeCell ref="B479:B480"/>
    <mergeCell ref="B481:B482"/>
    <mergeCell ref="A483:A491"/>
    <mergeCell ref="B484:B485"/>
    <mergeCell ref="B486:B487"/>
    <mergeCell ref="B488:B489"/>
    <mergeCell ref="B490:B491"/>
    <mergeCell ref="A456:A464"/>
    <mergeCell ref="B457:B458"/>
    <mergeCell ref="B459:B460"/>
    <mergeCell ref="B461:B462"/>
    <mergeCell ref="B463:B464"/>
    <mergeCell ref="A465:A473"/>
    <mergeCell ref="B466:B467"/>
    <mergeCell ref="B468:B469"/>
    <mergeCell ref="B470:B471"/>
    <mergeCell ref="B472:B473"/>
    <mergeCell ref="A438:A446"/>
    <mergeCell ref="B439:B440"/>
    <mergeCell ref="B441:B442"/>
    <mergeCell ref="B443:B444"/>
    <mergeCell ref="B445:B446"/>
    <mergeCell ref="A447:A455"/>
    <mergeCell ref="B448:B449"/>
    <mergeCell ref="B450:B451"/>
    <mergeCell ref="B452:B453"/>
    <mergeCell ref="B454:B455"/>
    <mergeCell ref="A420:A428"/>
    <mergeCell ref="B421:B422"/>
    <mergeCell ref="B423:B424"/>
    <mergeCell ref="B425:B426"/>
    <mergeCell ref="B427:B428"/>
    <mergeCell ref="A429:A437"/>
    <mergeCell ref="B430:B431"/>
    <mergeCell ref="B432:B433"/>
    <mergeCell ref="B434:B435"/>
    <mergeCell ref="B436:B437"/>
    <mergeCell ref="A402:A410"/>
    <mergeCell ref="B403:B404"/>
    <mergeCell ref="B405:B406"/>
    <mergeCell ref="B407:B408"/>
    <mergeCell ref="B409:B410"/>
    <mergeCell ref="A411:A419"/>
    <mergeCell ref="B412:B413"/>
    <mergeCell ref="B414:B415"/>
    <mergeCell ref="B416:B417"/>
    <mergeCell ref="B418:B419"/>
    <mergeCell ref="A384:A392"/>
    <mergeCell ref="B385:B386"/>
    <mergeCell ref="B387:B388"/>
    <mergeCell ref="B389:B390"/>
    <mergeCell ref="B391:B392"/>
    <mergeCell ref="A393:A401"/>
    <mergeCell ref="B394:B395"/>
    <mergeCell ref="B396:B397"/>
    <mergeCell ref="B398:B399"/>
    <mergeCell ref="B400:B401"/>
    <mergeCell ref="A366:A374"/>
    <mergeCell ref="B367:B368"/>
    <mergeCell ref="B369:B370"/>
    <mergeCell ref="B371:B372"/>
    <mergeCell ref="B373:B374"/>
    <mergeCell ref="A375:A383"/>
    <mergeCell ref="B376:B377"/>
    <mergeCell ref="B378:B379"/>
    <mergeCell ref="B380:B381"/>
    <mergeCell ref="B382:B383"/>
    <mergeCell ref="A348:A356"/>
    <mergeCell ref="B349:B350"/>
    <mergeCell ref="B351:B352"/>
    <mergeCell ref="B353:B354"/>
    <mergeCell ref="B355:B356"/>
    <mergeCell ref="A357:A365"/>
    <mergeCell ref="B358:B359"/>
    <mergeCell ref="B360:B361"/>
    <mergeCell ref="B362:B363"/>
    <mergeCell ref="B364:B365"/>
    <mergeCell ref="A342:A343"/>
    <mergeCell ref="B342:B343"/>
    <mergeCell ref="A344:A345"/>
    <mergeCell ref="B344:B345"/>
    <mergeCell ref="A346:A347"/>
    <mergeCell ref="B346:B347"/>
    <mergeCell ref="A305:A315"/>
    <mergeCell ref="A316:A326"/>
    <mergeCell ref="A327:A337"/>
    <mergeCell ref="A338:A339"/>
    <mergeCell ref="B338:B339"/>
    <mergeCell ref="A340:A341"/>
    <mergeCell ref="B340:B341"/>
    <mergeCell ref="A239:A249"/>
    <mergeCell ref="A250:A260"/>
    <mergeCell ref="A261:A271"/>
    <mergeCell ref="A272:A282"/>
    <mergeCell ref="A283:A293"/>
    <mergeCell ref="A294:A304"/>
    <mergeCell ref="B208:B209"/>
    <mergeCell ref="B210:B211"/>
    <mergeCell ref="B212:B213"/>
    <mergeCell ref="B214:B215"/>
    <mergeCell ref="A217:A227"/>
    <mergeCell ref="A228:A238"/>
    <mergeCell ref="A151:A161"/>
    <mergeCell ref="A162:A172"/>
    <mergeCell ref="A173:A183"/>
    <mergeCell ref="A184:A194"/>
    <mergeCell ref="A195:A205"/>
    <mergeCell ref="A206:A216"/>
    <mergeCell ref="A85:A95"/>
    <mergeCell ref="A96:A106"/>
    <mergeCell ref="A107:A117"/>
    <mergeCell ref="A118:A128"/>
    <mergeCell ref="A129:A139"/>
    <mergeCell ref="A140:A150"/>
    <mergeCell ref="A63:A73"/>
    <mergeCell ref="A74:A84"/>
    <mergeCell ref="B76:B77"/>
    <mergeCell ref="B78:B79"/>
    <mergeCell ref="B80:B81"/>
    <mergeCell ref="B82:B83"/>
    <mergeCell ref="A36:A37"/>
    <mergeCell ref="B36:B37"/>
    <mergeCell ref="A38:A39"/>
    <mergeCell ref="B38:B39"/>
    <mergeCell ref="A41:A51"/>
    <mergeCell ref="A52:A62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0:A12"/>
    <mergeCell ref="B10:B12"/>
    <mergeCell ref="A13:A14"/>
    <mergeCell ref="B13:B14"/>
    <mergeCell ref="A15:A16"/>
    <mergeCell ref="B15:B16"/>
    <mergeCell ref="E5:F5"/>
    <mergeCell ref="A6:A8"/>
    <mergeCell ref="B6:B8"/>
    <mergeCell ref="C6:C8"/>
    <mergeCell ref="A3:F3"/>
    <mergeCell ref="A2:F2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0" fitToHeight="6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W937"/>
  <sheetViews>
    <sheetView topLeftCell="A705" zoomScaleNormal="100" workbookViewId="0">
      <selection activeCell="B798" sqref="B798"/>
    </sheetView>
  </sheetViews>
  <sheetFormatPr defaultColWidth="8.85546875" defaultRowHeight="12.75"/>
  <cols>
    <col min="1" max="1" width="4.140625" style="57" customWidth="1"/>
    <col min="2" max="2" width="66" style="58" customWidth="1"/>
    <col min="3" max="3" width="10.140625" style="57" customWidth="1"/>
    <col min="4" max="4" width="14.28515625" style="59" customWidth="1"/>
    <col min="5" max="5" width="13.42578125" style="58" customWidth="1"/>
    <col min="6" max="6" width="13.28515625" style="58" customWidth="1"/>
    <col min="7" max="9" width="8.7109375" style="60" customWidth="1"/>
    <col min="10" max="86" width="8.85546875" style="61"/>
    <col min="87" max="16384" width="8.85546875" style="58"/>
  </cols>
  <sheetData>
    <row r="1" spans="1:86">
      <c r="A1" s="62"/>
      <c r="D1" s="64"/>
      <c r="E1" s="63"/>
      <c r="F1" s="63"/>
    </row>
    <row r="2" spans="1:86" ht="36" customHeight="1">
      <c r="A2" s="179" t="s">
        <v>338</v>
      </c>
      <c r="B2" s="179"/>
      <c r="C2" s="179"/>
      <c r="D2" s="179"/>
      <c r="E2" s="179"/>
      <c r="F2" s="179"/>
    </row>
    <row r="3" spans="1:86" ht="24" customHeight="1">
      <c r="A3" s="179" t="s">
        <v>386</v>
      </c>
      <c r="B3" s="179"/>
      <c r="C3" s="179"/>
      <c r="D3" s="179"/>
      <c r="E3" s="179"/>
      <c r="F3" s="179"/>
    </row>
    <row r="4" spans="1:86" ht="24" customHeight="1">
      <c r="A4" s="120"/>
      <c r="B4" s="120"/>
      <c r="C4" s="193"/>
      <c r="D4" s="120"/>
      <c r="E4" s="120"/>
      <c r="F4" s="120"/>
    </row>
    <row r="5" spans="1:86" ht="13.5" thickBot="1">
      <c r="A5" s="62"/>
      <c r="D5" s="64"/>
      <c r="E5" s="145" t="s">
        <v>183</v>
      </c>
      <c r="F5" s="145"/>
    </row>
    <row r="6" spans="1:86" s="65" customFormat="1" ht="27.75" customHeight="1">
      <c r="A6" s="180" t="s">
        <v>2</v>
      </c>
      <c r="B6" s="181" t="s">
        <v>184</v>
      </c>
      <c r="C6" s="181" t="s">
        <v>4</v>
      </c>
      <c r="D6" s="190" t="s">
        <v>185</v>
      </c>
      <c r="E6" s="191"/>
      <c r="F6" s="192"/>
      <c r="G6" s="60"/>
      <c r="H6" s="60"/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</row>
    <row r="7" spans="1:86" s="61" customFormat="1" ht="57" customHeight="1">
      <c r="A7" s="180"/>
      <c r="B7" s="181"/>
      <c r="C7" s="181"/>
      <c r="D7" s="183" t="s">
        <v>186</v>
      </c>
      <c r="E7" s="183"/>
      <c r="F7" s="183"/>
      <c r="G7" s="60"/>
      <c r="H7" s="60"/>
      <c r="I7" s="60"/>
    </row>
    <row r="8" spans="1:86" s="61" customFormat="1" ht="15" customHeight="1">
      <c r="A8" s="180"/>
      <c r="B8" s="181"/>
      <c r="C8" s="181"/>
      <c r="D8" s="184" t="s">
        <v>9</v>
      </c>
      <c r="E8" s="182" t="s">
        <v>10</v>
      </c>
      <c r="F8" s="182" t="s">
        <v>11</v>
      </c>
      <c r="G8" s="60"/>
      <c r="H8" s="60"/>
      <c r="I8" s="60"/>
    </row>
    <row r="9" spans="1:86" s="189" customFormat="1" ht="15.75">
      <c r="A9" s="185" t="s">
        <v>12</v>
      </c>
      <c r="B9" s="186" t="s">
        <v>13</v>
      </c>
      <c r="C9" s="185" t="s">
        <v>14</v>
      </c>
      <c r="D9" s="206">
        <f>E9+F9</f>
        <v>13018.029999999999</v>
      </c>
      <c r="E9" s="206">
        <f>E12+E31+E339+E818</f>
        <v>2860.1629999999996</v>
      </c>
      <c r="F9" s="206">
        <f>F12+F31+F339+F818</f>
        <v>10157.867</v>
      </c>
      <c r="G9" s="188"/>
      <c r="H9" s="188"/>
      <c r="I9" s="188"/>
    </row>
    <row r="10" spans="1:86" s="68" customFormat="1" ht="15.75" customHeight="1">
      <c r="A10" s="148">
        <v>1</v>
      </c>
      <c r="B10" s="150" t="s">
        <v>187</v>
      </c>
      <c r="C10" s="194" t="s">
        <v>16</v>
      </c>
      <c r="D10" s="207">
        <v>2</v>
      </c>
      <c r="E10" s="207">
        <v>2</v>
      </c>
      <c r="F10" s="207"/>
      <c r="G10" s="67"/>
      <c r="H10" s="67"/>
      <c r="I10" s="67"/>
    </row>
    <row r="11" spans="1:86" s="68" customFormat="1" ht="15">
      <c r="A11" s="149"/>
      <c r="B11" s="150"/>
      <c r="C11" s="119" t="s">
        <v>17</v>
      </c>
      <c r="D11" s="207">
        <v>0.38500000000000001</v>
      </c>
      <c r="E11" s="207">
        <v>0.38500000000000001</v>
      </c>
      <c r="F11" s="207"/>
      <c r="G11" s="67"/>
      <c r="H11" s="67"/>
      <c r="I11" s="67"/>
    </row>
    <row r="12" spans="1:86" s="68" customFormat="1" ht="15">
      <c r="A12" s="149"/>
      <c r="B12" s="150"/>
      <c r="C12" s="119" t="s">
        <v>14</v>
      </c>
      <c r="D12" s="207">
        <v>157.12899999999999</v>
      </c>
      <c r="E12" s="207">
        <v>157.12899999999999</v>
      </c>
      <c r="F12" s="207"/>
      <c r="G12" s="67"/>
      <c r="H12" s="67"/>
      <c r="I12" s="67"/>
    </row>
    <row r="13" spans="1:86" s="68" customFormat="1" ht="15.75" customHeight="1">
      <c r="A13" s="146" t="s">
        <v>19</v>
      </c>
      <c r="B13" s="151" t="s">
        <v>20</v>
      </c>
      <c r="C13" s="66" t="s">
        <v>17</v>
      </c>
      <c r="D13" s="208"/>
      <c r="E13" s="208"/>
      <c r="F13" s="208"/>
      <c r="G13" s="67"/>
      <c r="H13" s="67"/>
      <c r="I13" s="67"/>
    </row>
    <row r="14" spans="1:86" s="68" customFormat="1" ht="15.75" customHeight="1">
      <c r="A14" s="146"/>
      <c r="B14" s="151"/>
      <c r="C14" s="66" t="s">
        <v>14</v>
      </c>
      <c r="D14" s="208"/>
      <c r="E14" s="208"/>
      <c r="F14" s="208"/>
      <c r="G14" s="67"/>
      <c r="H14" s="67"/>
      <c r="I14" s="67"/>
    </row>
    <row r="15" spans="1:86" s="68" customFormat="1" ht="15.75" customHeight="1">
      <c r="A15" s="146" t="s">
        <v>21</v>
      </c>
      <c r="B15" s="151" t="s">
        <v>22</v>
      </c>
      <c r="C15" s="66" t="s">
        <v>17</v>
      </c>
      <c r="D15" s="208">
        <f>D18+D20</f>
        <v>0.38500000000000001</v>
      </c>
      <c r="E15" s="208">
        <v>0.38500000000000001</v>
      </c>
      <c r="F15" s="208"/>
      <c r="G15" s="67"/>
      <c r="H15" s="67"/>
      <c r="I15" s="67"/>
    </row>
    <row r="16" spans="1:86" s="68" customFormat="1" ht="15.75" customHeight="1">
      <c r="A16" s="146"/>
      <c r="B16" s="151"/>
      <c r="C16" s="66" t="s">
        <v>14</v>
      </c>
      <c r="D16" s="208">
        <f>D19+D21</f>
        <v>157.12899999999999</v>
      </c>
      <c r="E16" s="208">
        <v>157.12899999999999</v>
      </c>
      <c r="F16" s="208"/>
      <c r="G16" s="67"/>
      <c r="H16" s="67"/>
      <c r="I16" s="67"/>
    </row>
    <row r="17" spans="1:9" s="68" customFormat="1" ht="15">
      <c r="A17" s="72" t="s">
        <v>23</v>
      </c>
      <c r="B17" s="73" t="s">
        <v>24</v>
      </c>
      <c r="C17" s="66" t="s">
        <v>14</v>
      </c>
      <c r="D17" s="208">
        <v>0</v>
      </c>
      <c r="E17" s="208">
        <v>0</v>
      </c>
      <c r="F17" s="208"/>
      <c r="G17" s="67"/>
      <c r="H17" s="67"/>
      <c r="I17" s="67"/>
    </row>
    <row r="18" spans="1:9" s="68" customFormat="1" ht="15">
      <c r="A18" s="146" t="s">
        <v>117</v>
      </c>
      <c r="B18" s="200" t="s">
        <v>188</v>
      </c>
      <c r="C18" s="66" t="s">
        <v>17</v>
      </c>
      <c r="D18" s="208">
        <f>0.11+0.075</f>
        <v>0.185</v>
      </c>
      <c r="E18" s="208">
        <v>0.185</v>
      </c>
      <c r="F18" s="208"/>
      <c r="G18" s="67"/>
      <c r="H18" s="67"/>
      <c r="I18" s="67"/>
    </row>
    <row r="19" spans="1:9" s="68" customFormat="1" ht="15">
      <c r="A19" s="146"/>
      <c r="B19" s="201"/>
      <c r="C19" s="66" t="s">
        <v>14</v>
      </c>
      <c r="D19" s="208">
        <f>56.437+37.524</f>
        <v>93.960999999999999</v>
      </c>
      <c r="E19" s="208">
        <v>93.960999999999999</v>
      </c>
      <c r="F19" s="208"/>
      <c r="G19" s="67"/>
      <c r="H19" s="67"/>
      <c r="I19" s="67"/>
    </row>
    <row r="20" spans="1:9" s="68" customFormat="1" ht="15">
      <c r="A20" s="146" t="s">
        <v>119</v>
      </c>
      <c r="B20" s="200" t="s">
        <v>189</v>
      </c>
      <c r="C20" s="66" t="s">
        <v>17</v>
      </c>
      <c r="D20" s="208">
        <v>0.2</v>
      </c>
      <c r="E20" s="208">
        <v>0.2</v>
      </c>
      <c r="F20" s="208"/>
      <c r="G20" s="67"/>
      <c r="H20" s="67"/>
      <c r="I20" s="67"/>
    </row>
    <row r="21" spans="1:9" s="68" customFormat="1" ht="15">
      <c r="A21" s="146"/>
      <c r="B21" s="200"/>
      <c r="C21" s="66" t="s">
        <v>14</v>
      </c>
      <c r="D21" s="208">
        <v>63.167999999999999</v>
      </c>
      <c r="E21" s="208">
        <v>63.167999999999999</v>
      </c>
      <c r="F21" s="208"/>
      <c r="G21" s="67"/>
      <c r="H21" s="67"/>
      <c r="I21" s="67"/>
    </row>
    <row r="22" spans="1:9" s="68" customFormat="1" ht="15" hidden="1">
      <c r="A22" s="146" t="s">
        <v>40</v>
      </c>
      <c r="B22" s="147"/>
      <c r="C22" s="66" t="s">
        <v>17</v>
      </c>
      <c r="D22" s="208"/>
      <c r="E22" s="208"/>
      <c r="F22" s="208"/>
      <c r="G22" s="67"/>
      <c r="H22" s="67"/>
      <c r="I22" s="67"/>
    </row>
    <row r="23" spans="1:9" s="68" customFormat="1" ht="15" hidden="1">
      <c r="A23" s="146"/>
      <c r="B23" s="147"/>
      <c r="C23" s="66" t="s">
        <v>14</v>
      </c>
      <c r="D23" s="208"/>
      <c r="E23" s="208"/>
      <c r="F23" s="208"/>
      <c r="G23" s="67"/>
      <c r="H23" s="67"/>
      <c r="I23" s="67"/>
    </row>
    <row r="24" spans="1:9" s="68" customFormat="1" ht="15" hidden="1">
      <c r="A24" s="146" t="s">
        <v>51</v>
      </c>
      <c r="B24" s="156"/>
      <c r="C24" s="66" t="s">
        <v>17</v>
      </c>
      <c r="D24" s="208"/>
      <c r="E24" s="208"/>
      <c r="F24" s="208"/>
      <c r="G24" s="67"/>
      <c r="H24" s="67"/>
      <c r="I24" s="67"/>
    </row>
    <row r="25" spans="1:9" s="68" customFormat="1" ht="15" hidden="1">
      <c r="A25" s="146"/>
      <c r="B25" s="156"/>
      <c r="C25" s="66" t="s">
        <v>14</v>
      </c>
      <c r="D25" s="208"/>
      <c r="E25" s="208"/>
      <c r="F25" s="208"/>
      <c r="G25" s="67"/>
      <c r="H25" s="67"/>
      <c r="I25" s="67"/>
    </row>
    <row r="26" spans="1:9" s="68" customFormat="1" ht="15" hidden="1">
      <c r="A26" s="146" t="s">
        <v>54</v>
      </c>
      <c r="B26" s="156"/>
      <c r="C26" s="66" t="s">
        <v>17</v>
      </c>
      <c r="D26" s="208"/>
      <c r="E26" s="208"/>
      <c r="F26" s="208"/>
      <c r="G26" s="67"/>
      <c r="H26" s="67"/>
      <c r="I26" s="67"/>
    </row>
    <row r="27" spans="1:9" s="68" customFormat="1" ht="15" hidden="1">
      <c r="A27" s="146"/>
      <c r="B27" s="157"/>
      <c r="C27" s="66" t="s">
        <v>14</v>
      </c>
      <c r="D27" s="208"/>
      <c r="E27" s="208"/>
      <c r="F27" s="208"/>
      <c r="G27" s="67"/>
      <c r="H27" s="67"/>
      <c r="I27" s="67"/>
    </row>
    <row r="28" spans="1:9" s="68" customFormat="1" ht="15" hidden="1">
      <c r="A28" s="146" t="s">
        <v>56</v>
      </c>
      <c r="B28" s="156"/>
      <c r="C28" s="66" t="s">
        <v>17</v>
      </c>
      <c r="D28" s="208"/>
      <c r="E28" s="208"/>
      <c r="F28" s="208"/>
      <c r="G28" s="67"/>
      <c r="H28" s="67"/>
      <c r="I28" s="67"/>
    </row>
    <row r="29" spans="1:9" s="68" customFormat="1" ht="15" hidden="1">
      <c r="A29" s="146"/>
      <c r="B29" s="156"/>
      <c r="C29" s="66" t="s">
        <v>14</v>
      </c>
      <c r="D29" s="208"/>
      <c r="E29" s="208"/>
      <c r="F29" s="208"/>
      <c r="G29" s="67"/>
      <c r="H29" s="67"/>
      <c r="I29" s="67"/>
    </row>
    <row r="30" spans="1:9" s="1" customFormat="1" ht="15">
      <c r="A30" s="152" t="s">
        <v>25</v>
      </c>
      <c r="B30" s="153" t="s">
        <v>26</v>
      </c>
      <c r="C30" s="195" t="s">
        <v>16</v>
      </c>
      <c r="D30" s="209">
        <f>D41+D52+D74+D63+D85+D96+D107+D118+D129+D140+D151+D162+D173+D184+D195+D206+D217+D228+D239+D250+D261+D272+D294+D316+D327+D283</f>
        <v>26</v>
      </c>
      <c r="E30" s="210">
        <v>15</v>
      </c>
      <c r="F30" s="210">
        <f>F41+F52+F74+F85+F96+F107+F118+F129+F140+F151+F162+F173+F184+F195+F206+F217+F228+F239+F250+F261+F272+F283+F294+F305+F316+F327</f>
        <v>12</v>
      </c>
    </row>
    <row r="31" spans="1:9" s="1" customFormat="1" ht="15">
      <c r="A31" s="152"/>
      <c r="B31" s="153"/>
      <c r="C31" s="195" t="s">
        <v>14</v>
      </c>
      <c r="D31" s="209">
        <f>E31+F31</f>
        <v>1490.5</v>
      </c>
      <c r="E31" s="210">
        <f>E33+E35+E40</f>
        <v>1029.1869999999999</v>
      </c>
      <c r="F31" s="210">
        <f>F42+F53+F75+F86+F97+F108+F119+F130+F141+F152+F163+F174+F185+F196+F207+F218+F229+F240+F251+F262+F273+F284+F295+F306+F317+F328</f>
        <v>461.3130000000001</v>
      </c>
    </row>
    <row r="32" spans="1:9" s="1" customFormat="1" ht="15">
      <c r="A32" s="122" t="s">
        <v>178</v>
      </c>
      <c r="B32" s="154" t="s">
        <v>28</v>
      </c>
      <c r="C32" s="115" t="s">
        <v>29</v>
      </c>
      <c r="D32" s="211">
        <f>E32+F32</f>
        <v>8.99</v>
      </c>
      <c r="E32" s="212">
        <f>E43+E54+E65+E76+E87+E98+E109+E120+E131+E142+E153+E164+E175+E186+E197+E208+E219+E230+E241+E252+E263+E274+E285+E296+E307+E318+E329</f>
        <v>8.99</v>
      </c>
      <c r="F32" s="212">
        <f t="shared" ref="F32:F40" si="0">F43+F54+F76+F87+F98+F109+F120+F131+F142+F153+F164+F175+F186+F197+F208+F219+F230+F241+F252+F263+F274+F285+F296+F307+F318+F329</f>
        <v>0</v>
      </c>
    </row>
    <row r="33" spans="1:6" s="1" customFormat="1" ht="15">
      <c r="A33" s="122"/>
      <c r="B33" s="154"/>
      <c r="C33" s="115" t="s">
        <v>14</v>
      </c>
      <c r="D33" s="211">
        <f t="shared" ref="D33:D40" si="1">E33+F33</f>
        <v>252.64500000000001</v>
      </c>
      <c r="E33" s="212">
        <f t="shared" ref="E33:E40" si="2">E44+E55+E66+E77+E88+E99+E110+E121+E132+E143+E154+E165+E176+E187+E198+E209+E220+E231+E242+E253+E264+E275+E286+E297+E308+E319+E330</f>
        <v>252.64500000000001</v>
      </c>
      <c r="F33" s="213">
        <f t="shared" si="0"/>
        <v>0</v>
      </c>
    </row>
    <row r="34" spans="1:6" s="1" customFormat="1" ht="15">
      <c r="A34" s="122" t="s">
        <v>179</v>
      </c>
      <c r="B34" s="155" t="s">
        <v>31</v>
      </c>
      <c r="C34" s="115" t="s">
        <v>32</v>
      </c>
      <c r="D34" s="211">
        <f t="shared" si="1"/>
        <v>1052</v>
      </c>
      <c r="E34" s="212">
        <f t="shared" si="2"/>
        <v>1052</v>
      </c>
      <c r="F34" s="213">
        <f t="shared" si="0"/>
        <v>0</v>
      </c>
    </row>
    <row r="35" spans="1:6" s="1" customFormat="1" ht="15">
      <c r="A35" s="122"/>
      <c r="B35" s="155"/>
      <c r="C35" s="115" t="s">
        <v>14</v>
      </c>
      <c r="D35" s="211">
        <f t="shared" si="1"/>
        <v>466.74799999999999</v>
      </c>
      <c r="E35" s="212">
        <f t="shared" si="2"/>
        <v>466.74799999999999</v>
      </c>
      <c r="F35" s="213">
        <f t="shared" si="0"/>
        <v>0</v>
      </c>
    </row>
    <row r="36" spans="1:6" s="1" customFormat="1" ht="15">
      <c r="A36" s="122" t="s">
        <v>180</v>
      </c>
      <c r="B36" s="155" t="s">
        <v>34</v>
      </c>
      <c r="C36" s="115" t="s">
        <v>32</v>
      </c>
      <c r="D36" s="211">
        <f t="shared" si="1"/>
        <v>0</v>
      </c>
      <c r="E36" s="212">
        <f t="shared" si="2"/>
        <v>0</v>
      </c>
      <c r="F36" s="213">
        <f t="shared" si="0"/>
        <v>0</v>
      </c>
    </row>
    <row r="37" spans="1:6" s="1" customFormat="1" ht="15">
      <c r="A37" s="122"/>
      <c r="B37" s="155"/>
      <c r="C37" s="115" t="s">
        <v>14</v>
      </c>
      <c r="D37" s="211">
        <f t="shared" si="1"/>
        <v>0</v>
      </c>
      <c r="E37" s="212">
        <f t="shared" si="2"/>
        <v>0</v>
      </c>
      <c r="F37" s="213">
        <f t="shared" si="0"/>
        <v>0</v>
      </c>
    </row>
    <row r="38" spans="1:6" s="1" customFormat="1" ht="15">
      <c r="A38" s="122" t="s">
        <v>181</v>
      </c>
      <c r="B38" s="154" t="s">
        <v>36</v>
      </c>
      <c r="C38" s="115" t="s">
        <v>37</v>
      </c>
      <c r="D38" s="211">
        <f t="shared" si="1"/>
        <v>0</v>
      </c>
      <c r="E38" s="212">
        <f t="shared" si="2"/>
        <v>0</v>
      </c>
      <c r="F38" s="213">
        <f t="shared" si="0"/>
        <v>0</v>
      </c>
    </row>
    <row r="39" spans="1:6" s="1" customFormat="1" ht="15">
      <c r="A39" s="122"/>
      <c r="B39" s="154"/>
      <c r="C39" s="115" t="s">
        <v>14</v>
      </c>
      <c r="D39" s="211">
        <f t="shared" si="1"/>
        <v>0</v>
      </c>
      <c r="E39" s="212">
        <f t="shared" si="2"/>
        <v>0</v>
      </c>
      <c r="F39" s="213">
        <f t="shared" si="0"/>
        <v>0</v>
      </c>
    </row>
    <row r="40" spans="1:6" s="1" customFormat="1" ht="15">
      <c r="A40" s="11" t="s">
        <v>182</v>
      </c>
      <c r="B40" s="80" t="s">
        <v>39</v>
      </c>
      <c r="C40" s="115" t="s">
        <v>14</v>
      </c>
      <c r="D40" s="211">
        <f t="shared" si="1"/>
        <v>771.10700000000008</v>
      </c>
      <c r="E40" s="212">
        <f t="shared" si="2"/>
        <v>309.79399999999998</v>
      </c>
      <c r="F40" s="213">
        <f t="shared" si="0"/>
        <v>461.3130000000001</v>
      </c>
    </row>
    <row r="41" spans="1:6" s="1" customFormat="1" ht="15">
      <c r="A41" s="78"/>
      <c r="B41" s="202" t="s">
        <v>190</v>
      </c>
      <c r="C41" s="115" t="s">
        <v>16</v>
      </c>
      <c r="D41" s="212">
        <v>1</v>
      </c>
      <c r="E41" s="213">
        <v>1</v>
      </c>
      <c r="F41" s="213"/>
    </row>
    <row r="42" spans="1:6" s="1" customFormat="1" ht="15">
      <c r="A42" s="78"/>
      <c r="B42" s="81"/>
      <c r="C42" s="115" t="s">
        <v>14</v>
      </c>
      <c r="D42" s="212">
        <f>E42+F42</f>
        <v>209.55100000000002</v>
      </c>
      <c r="E42" s="213">
        <f>E44+E46+E48+E50+E51</f>
        <v>209.55100000000002</v>
      </c>
      <c r="F42" s="213">
        <f>F44+F46+F48+F50+F51</f>
        <v>0</v>
      </c>
    </row>
    <row r="43" spans="1:6" s="1" customFormat="1" ht="15" customHeight="1">
      <c r="A43" s="78" t="s">
        <v>178</v>
      </c>
      <c r="B43" s="81" t="s">
        <v>28</v>
      </c>
      <c r="C43" s="222" t="s">
        <v>29</v>
      </c>
      <c r="D43" s="212">
        <f>E43+F43</f>
        <v>0.99</v>
      </c>
      <c r="E43" s="213">
        <v>0.99</v>
      </c>
      <c r="F43" s="213"/>
    </row>
    <row r="44" spans="1:6" s="1" customFormat="1" ht="15">
      <c r="A44" s="78"/>
      <c r="B44" s="81"/>
      <c r="C44" s="222" t="s">
        <v>14</v>
      </c>
      <c r="D44" s="212">
        <f t="shared" ref="D44:D51" si="3">E44+F44</f>
        <v>208.489</v>
      </c>
      <c r="E44" s="213">
        <v>208.489</v>
      </c>
      <c r="F44" s="213"/>
    </row>
    <row r="45" spans="1:6" s="1" customFormat="1" ht="15">
      <c r="A45" s="78" t="s">
        <v>179</v>
      </c>
      <c r="B45" s="81" t="s">
        <v>31</v>
      </c>
      <c r="C45" s="222" t="s">
        <v>32</v>
      </c>
      <c r="D45" s="212">
        <f t="shared" si="3"/>
        <v>0</v>
      </c>
      <c r="E45" s="213"/>
      <c r="F45" s="213"/>
    </row>
    <row r="46" spans="1:6" s="1" customFormat="1" ht="15">
      <c r="A46" s="78"/>
      <c r="B46" s="81"/>
      <c r="C46" s="222" t="s">
        <v>14</v>
      </c>
      <c r="D46" s="212">
        <f t="shared" si="3"/>
        <v>0</v>
      </c>
      <c r="E46" s="213"/>
      <c r="F46" s="213"/>
    </row>
    <row r="47" spans="1:6" s="1" customFormat="1" ht="15">
      <c r="A47" s="78" t="s">
        <v>180</v>
      </c>
      <c r="B47" s="81" t="s">
        <v>34</v>
      </c>
      <c r="C47" s="222" t="s">
        <v>32</v>
      </c>
      <c r="D47" s="212">
        <f t="shared" si="3"/>
        <v>0</v>
      </c>
      <c r="E47" s="213"/>
      <c r="F47" s="213"/>
    </row>
    <row r="48" spans="1:6" s="1" customFormat="1" ht="15">
      <c r="A48" s="78"/>
      <c r="B48" s="81"/>
      <c r="C48" s="222" t="s">
        <v>14</v>
      </c>
      <c r="D48" s="212">
        <f t="shared" si="3"/>
        <v>0</v>
      </c>
      <c r="E48" s="213"/>
      <c r="F48" s="213"/>
    </row>
    <row r="49" spans="1:6" s="1" customFormat="1" ht="15">
      <c r="A49" s="78" t="s">
        <v>181</v>
      </c>
      <c r="B49" s="81" t="s">
        <v>36</v>
      </c>
      <c r="C49" s="222" t="s">
        <v>37</v>
      </c>
      <c r="D49" s="212">
        <f t="shared" si="3"/>
        <v>0</v>
      </c>
      <c r="E49" s="213"/>
      <c r="F49" s="213"/>
    </row>
    <row r="50" spans="1:6" s="1" customFormat="1" ht="15">
      <c r="A50" s="78"/>
      <c r="B50" s="81"/>
      <c r="C50" s="222" t="s">
        <v>14</v>
      </c>
      <c r="D50" s="212">
        <f t="shared" si="3"/>
        <v>0</v>
      </c>
      <c r="E50" s="213"/>
      <c r="F50" s="213"/>
    </row>
    <row r="51" spans="1:6" s="1" customFormat="1" ht="15">
      <c r="A51" s="78" t="s">
        <v>182</v>
      </c>
      <c r="B51" s="81" t="s">
        <v>39</v>
      </c>
      <c r="C51" s="222" t="s">
        <v>14</v>
      </c>
      <c r="D51" s="212">
        <f t="shared" si="3"/>
        <v>1.0620000000000001</v>
      </c>
      <c r="E51" s="213">
        <v>1.0620000000000001</v>
      </c>
      <c r="F51" s="213"/>
    </row>
    <row r="52" spans="1:6" s="1" customFormat="1" ht="15">
      <c r="A52" s="78"/>
      <c r="B52" s="202" t="s">
        <v>191</v>
      </c>
      <c r="C52" s="115" t="s">
        <v>16</v>
      </c>
      <c r="D52" s="212">
        <v>1</v>
      </c>
      <c r="E52" s="213"/>
      <c r="F52" s="213">
        <v>1</v>
      </c>
    </row>
    <row r="53" spans="1:6" s="1" customFormat="1" ht="15">
      <c r="A53" s="78"/>
      <c r="B53" s="81"/>
      <c r="C53" s="115" t="s">
        <v>14</v>
      </c>
      <c r="D53" s="212">
        <f>E53+F53</f>
        <v>64.350999999999999</v>
      </c>
      <c r="E53" s="213">
        <f>E55+E57+E59+E61+E62</f>
        <v>25.367000000000001</v>
      </c>
      <c r="F53" s="213">
        <f>F55+F57+F59+F61+F62</f>
        <v>38.984000000000002</v>
      </c>
    </row>
    <row r="54" spans="1:6" s="1" customFormat="1" ht="15">
      <c r="A54" s="78" t="s">
        <v>178</v>
      </c>
      <c r="B54" s="81" t="s">
        <v>28</v>
      </c>
      <c r="C54" s="222" t="s">
        <v>29</v>
      </c>
      <c r="D54" s="212">
        <f t="shared" ref="D54:D73" si="4">E54+F54</f>
        <v>0</v>
      </c>
      <c r="E54" s="213"/>
      <c r="F54" s="213"/>
    </row>
    <row r="55" spans="1:6" s="1" customFormat="1" ht="15">
      <c r="A55" s="78"/>
      <c r="B55" s="81"/>
      <c r="C55" s="222" t="s">
        <v>14</v>
      </c>
      <c r="D55" s="212">
        <f t="shared" si="4"/>
        <v>0</v>
      </c>
      <c r="E55" s="213"/>
      <c r="F55" s="213"/>
    </row>
    <row r="56" spans="1:6" s="1" customFormat="1" ht="15">
      <c r="A56" s="78" t="s">
        <v>179</v>
      </c>
      <c r="B56" s="81" t="s">
        <v>31</v>
      </c>
      <c r="C56" s="222" t="s">
        <v>32</v>
      </c>
      <c r="D56" s="212">
        <f t="shared" si="4"/>
        <v>0</v>
      </c>
      <c r="E56" s="213"/>
      <c r="F56" s="213"/>
    </row>
    <row r="57" spans="1:6" s="1" customFormat="1" ht="15">
      <c r="A57" s="78"/>
      <c r="B57" s="81"/>
      <c r="C57" s="222" t="s">
        <v>14</v>
      </c>
      <c r="D57" s="212">
        <f t="shared" si="4"/>
        <v>0</v>
      </c>
      <c r="E57" s="213"/>
      <c r="F57" s="213"/>
    </row>
    <row r="58" spans="1:6" s="1" customFormat="1" ht="15">
      <c r="A58" s="78" t="s">
        <v>180</v>
      </c>
      <c r="B58" s="81" t="s">
        <v>34</v>
      </c>
      <c r="C58" s="222" t="s">
        <v>32</v>
      </c>
      <c r="D58" s="212">
        <f t="shared" si="4"/>
        <v>0</v>
      </c>
      <c r="E58" s="213"/>
      <c r="F58" s="213"/>
    </row>
    <row r="59" spans="1:6" s="1" customFormat="1" ht="15">
      <c r="A59" s="78"/>
      <c r="B59" s="81"/>
      <c r="C59" s="222" t="s">
        <v>14</v>
      </c>
      <c r="D59" s="212">
        <f t="shared" si="4"/>
        <v>0</v>
      </c>
      <c r="E59" s="213"/>
      <c r="F59" s="213"/>
    </row>
    <row r="60" spans="1:6" s="1" customFormat="1" ht="15">
      <c r="A60" s="78" t="s">
        <v>181</v>
      </c>
      <c r="B60" s="81" t="s">
        <v>36</v>
      </c>
      <c r="C60" s="222" t="s">
        <v>37</v>
      </c>
      <c r="D60" s="212">
        <f t="shared" si="4"/>
        <v>0</v>
      </c>
      <c r="E60" s="213"/>
      <c r="F60" s="213"/>
    </row>
    <row r="61" spans="1:6" s="1" customFormat="1" ht="15">
      <c r="A61" s="78"/>
      <c r="B61" s="81"/>
      <c r="C61" s="222" t="s">
        <v>14</v>
      </c>
      <c r="D61" s="212">
        <f t="shared" si="4"/>
        <v>0</v>
      </c>
      <c r="E61" s="213"/>
      <c r="F61" s="213"/>
    </row>
    <row r="62" spans="1:6" s="1" customFormat="1" ht="15">
      <c r="A62" s="78" t="s">
        <v>182</v>
      </c>
      <c r="B62" s="81" t="s">
        <v>39</v>
      </c>
      <c r="C62" s="222" t="s">
        <v>14</v>
      </c>
      <c r="D62" s="212">
        <f t="shared" si="4"/>
        <v>64.350999999999999</v>
      </c>
      <c r="E62" s="213">
        <v>25.367000000000001</v>
      </c>
      <c r="F62" s="213">
        <v>38.984000000000002</v>
      </c>
    </row>
    <row r="63" spans="1:6" s="1" customFormat="1" ht="15">
      <c r="A63" s="78"/>
      <c r="B63" s="202" t="s">
        <v>192</v>
      </c>
      <c r="C63" s="115" t="s">
        <v>16</v>
      </c>
      <c r="D63" s="211">
        <f t="shared" si="4"/>
        <v>1</v>
      </c>
      <c r="E63" s="213">
        <v>1</v>
      </c>
      <c r="F63" s="213"/>
    </row>
    <row r="64" spans="1:6" s="1" customFormat="1" ht="15">
      <c r="A64" s="78"/>
      <c r="B64" s="81"/>
      <c r="C64" s="115" t="s">
        <v>14</v>
      </c>
      <c r="D64" s="211">
        <f t="shared" si="4"/>
        <v>1.0620000000000001</v>
      </c>
      <c r="E64" s="213">
        <f>E66+E68+E70+E72+E73</f>
        <v>1.0620000000000001</v>
      </c>
      <c r="F64" s="213"/>
    </row>
    <row r="65" spans="1:6" s="1" customFormat="1" ht="15">
      <c r="A65" s="78" t="s">
        <v>178</v>
      </c>
      <c r="B65" s="81" t="s">
        <v>28</v>
      </c>
      <c r="C65" s="222" t="s">
        <v>29</v>
      </c>
      <c r="D65" s="211">
        <f t="shared" si="4"/>
        <v>0</v>
      </c>
      <c r="E65" s="213"/>
      <c r="F65" s="213"/>
    </row>
    <row r="66" spans="1:6" s="1" customFormat="1" ht="15">
      <c r="A66" s="78"/>
      <c r="B66" s="81"/>
      <c r="C66" s="222" t="s">
        <v>14</v>
      </c>
      <c r="D66" s="211">
        <f t="shared" si="4"/>
        <v>0</v>
      </c>
      <c r="E66" s="213"/>
      <c r="F66" s="213"/>
    </row>
    <row r="67" spans="1:6" s="1" customFormat="1" ht="15">
      <c r="A67" s="78" t="s">
        <v>179</v>
      </c>
      <c r="B67" s="81" t="s">
        <v>31</v>
      </c>
      <c r="C67" s="222" t="s">
        <v>32</v>
      </c>
      <c r="D67" s="211">
        <f t="shared" si="4"/>
        <v>0</v>
      </c>
      <c r="E67" s="213"/>
      <c r="F67" s="213"/>
    </row>
    <row r="68" spans="1:6" s="1" customFormat="1" ht="15">
      <c r="A68" s="78"/>
      <c r="B68" s="81"/>
      <c r="C68" s="222" t="s">
        <v>14</v>
      </c>
      <c r="D68" s="211">
        <f t="shared" si="4"/>
        <v>0</v>
      </c>
      <c r="E68" s="213"/>
      <c r="F68" s="213"/>
    </row>
    <row r="69" spans="1:6" s="1" customFormat="1" ht="15">
      <c r="A69" s="78" t="s">
        <v>180</v>
      </c>
      <c r="B69" s="81" t="s">
        <v>34</v>
      </c>
      <c r="C69" s="222" t="s">
        <v>32</v>
      </c>
      <c r="D69" s="211">
        <f t="shared" si="4"/>
        <v>0</v>
      </c>
      <c r="E69" s="213"/>
      <c r="F69" s="213"/>
    </row>
    <row r="70" spans="1:6" s="1" customFormat="1" ht="15">
      <c r="A70" s="78"/>
      <c r="B70" s="81"/>
      <c r="C70" s="222" t="s">
        <v>14</v>
      </c>
      <c r="D70" s="211">
        <f t="shared" si="4"/>
        <v>0</v>
      </c>
      <c r="E70" s="213"/>
      <c r="F70" s="213"/>
    </row>
    <row r="71" spans="1:6" s="1" customFormat="1" ht="15">
      <c r="A71" s="78" t="s">
        <v>181</v>
      </c>
      <c r="B71" s="81" t="s">
        <v>36</v>
      </c>
      <c r="C71" s="222" t="s">
        <v>37</v>
      </c>
      <c r="D71" s="211">
        <f t="shared" si="4"/>
        <v>0</v>
      </c>
      <c r="E71" s="213"/>
      <c r="F71" s="213"/>
    </row>
    <row r="72" spans="1:6" s="1" customFormat="1" ht="15">
      <c r="A72" s="78"/>
      <c r="B72" s="81"/>
      <c r="C72" s="222" t="s">
        <v>14</v>
      </c>
      <c r="D72" s="211">
        <f t="shared" si="4"/>
        <v>0</v>
      </c>
      <c r="E72" s="213"/>
      <c r="F72" s="213"/>
    </row>
    <row r="73" spans="1:6" s="1" customFormat="1" ht="15">
      <c r="A73" s="78" t="s">
        <v>182</v>
      </c>
      <c r="B73" s="81" t="s">
        <v>39</v>
      </c>
      <c r="C73" s="222" t="s">
        <v>14</v>
      </c>
      <c r="D73" s="211">
        <f t="shared" si="4"/>
        <v>1.0620000000000001</v>
      </c>
      <c r="E73" s="213">
        <v>1.0620000000000001</v>
      </c>
      <c r="F73" s="213"/>
    </row>
    <row r="74" spans="1:6" s="1" customFormat="1" ht="15">
      <c r="A74" s="11"/>
      <c r="B74" s="203" t="s">
        <v>193</v>
      </c>
      <c r="C74" s="115" t="s">
        <v>16</v>
      </c>
      <c r="D74" s="211">
        <v>1</v>
      </c>
      <c r="E74" s="213"/>
      <c r="F74" s="213">
        <v>1</v>
      </c>
    </row>
    <row r="75" spans="1:6" s="1" customFormat="1" ht="15">
      <c r="A75" s="11"/>
      <c r="B75" s="85"/>
      <c r="C75" s="115" t="s">
        <v>14</v>
      </c>
      <c r="D75" s="211">
        <f>E75+F75</f>
        <v>199.98199999999997</v>
      </c>
      <c r="E75" s="213">
        <f>E77+E79+E81+E83+E84</f>
        <v>148.00299999999999</v>
      </c>
      <c r="F75" s="213">
        <f>F77+F79+F81+F83+F84</f>
        <v>51.978999999999999</v>
      </c>
    </row>
    <row r="76" spans="1:6" s="1" customFormat="1" ht="15">
      <c r="A76" s="122" t="s">
        <v>178</v>
      </c>
      <c r="B76" s="154" t="s">
        <v>28</v>
      </c>
      <c r="C76" s="115" t="s">
        <v>29</v>
      </c>
      <c r="D76" s="211">
        <f>E76+F76</f>
        <v>8</v>
      </c>
      <c r="E76" s="213">
        <v>8</v>
      </c>
      <c r="F76" s="213"/>
    </row>
    <row r="77" spans="1:6" s="1" customFormat="1" ht="15">
      <c r="A77" s="122"/>
      <c r="B77" s="154"/>
      <c r="C77" s="115" t="s">
        <v>14</v>
      </c>
      <c r="D77" s="211">
        <f t="shared" ref="D77:D95" si="5">E77+F77</f>
        <v>44.155999999999999</v>
      </c>
      <c r="E77" s="213">
        <v>44.155999999999999</v>
      </c>
      <c r="F77" s="213"/>
    </row>
    <row r="78" spans="1:6" s="1" customFormat="1" ht="15">
      <c r="A78" s="122" t="s">
        <v>179</v>
      </c>
      <c r="B78" s="155" t="s">
        <v>31</v>
      </c>
      <c r="C78" s="115" t="s">
        <v>32</v>
      </c>
      <c r="D78" s="211">
        <f t="shared" si="5"/>
        <v>0</v>
      </c>
      <c r="E78" s="213"/>
      <c r="F78" s="213"/>
    </row>
    <row r="79" spans="1:6" s="1" customFormat="1" ht="15">
      <c r="A79" s="122"/>
      <c r="B79" s="155"/>
      <c r="C79" s="115" t="s">
        <v>14</v>
      </c>
      <c r="D79" s="211">
        <f t="shared" si="5"/>
        <v>0</v>
      </c>
      <c r="E79" s="213"/>
      <c r="F79" s="213"/>
    </row>
    <row r="80" spans="1:6" s="1" customFormat="1" ht="15">
      <c r="A80" s="122" t="s">
        <v>180</v>
      </c>
      <c r="B80" s="155" t="s">
        <v>34</v>
      </c>
      <c r="C80" s="115" t="s">
        <v>32</v>
      </c>
      <c r="D80" s="211"/>
      <c r="E80" s="213"/>
      <c r="F80" s="213"/>
    </row>
    <row r="81" spans="1:6" s="1" customFormat="1" ht="15">
      <c r="A81" s="122"/>
      <c r="B81" s="155"/>
      <c r="C81" s="115" t="s">
        <v>14</v>
      </c>
      <c r="D81" s="211"/>
      <c r="E81" s="213"/>
      <c r="F81" s="213"/>
    </row>
    <row r="82" spans="1:6" s="1" customFormat="1" ht="15">
      <c r="A82" s="122" t="s">
        <v>181</v>
      </c>
      <c r="B82" s="154" t="s">
        <v>36</v>
      </c>
      <c r="C82" s="115" t="s">
        <v>37</v>
      </c>
      <c r="D82" s="211">
        <f t="shared" si="5"/>
        <v>0</v>
      </c>
      <c r="E82" s="213"/>
      <c r="F82" s="213"/>
    </row>
    <row r="83" spans="1:6" s="1" customFormat="1" ht="15">
      <c r="A83" s="122"/>
      <c r="B83" s="154"/>
      <c r="C83" s="115" t="s">
        <v>14</v>
      </c>
      <c r="D83" s="211">
        <f t="shared" si="5"/>
        <v>0</v>
      </c>
      <c r="E83" s="213"/>
      <c r="F83" s="213"/>
    </row>
    <row r="84" spans="1:6" s="1" customFormat="1" ht="15">
      <c r="A84" s="11" t="s">
        <v>182</v>
      </c>
      <c r="B84" s="80" t="s">
        <v>39</v>
      </c>
      <c r="C84" s="115" t="s">
        <v>14</v>
      </c>
      <c r="D84" s="211">
        <f t="shared" si="5"/>
        <v>155.82599999999999</v>
      </c>
      <c r="E84" s="213">
        <f>101.505+2.342</f>
        <v>103.84699999999999</v>
      </c>
      <c r="F84" s="213">
        <v>51.978999999999999</v>
      </c>
    </row>
    <row r="85" spans="1:6" s="1" customFormat="1" ht="15">
      <c r="A85" s="78"/>
      <c r="B85" s="202" t="s">
        <v>194</v>
      </c>
      <c r="C85" s="115" t="s">
        <v>16</v>
      </c>
      <c r="D85" s="211">
        <f t="shared" si="5"/>
        <v>1</v>
      </c>
      <c r="E85" s="213">
        <v>1</v>
      </c>
      <c r="F85" s="213"/>
    </row>
    <row r="86" spans="1:6" s="1" customFormat="1" ht="15">
      <c r="A86" s="78"/>
      <c r="B86" s="81"/>
      <c r="C86" s="115" t="s">
        <v>14</v>
      </c>
      <c r="D86" s="211">
        <f t="shared" si="5"/>
        <v>120.47199999999999</v>
      </c>
      <c r="E86" s="213">
        <f>E88+E90+E92+E94+E95</f>
        <v>120.47199999999999</v>
      </c>
      <c r="F86" s="213"/>
    </row>
    <row r="87" spans="1:6" s="1" customFormat="1" ht="15">
      <c r="A87" s="78" t="s">
        <v>178</v>
      </c>
      <c r="B87" s="81" t="s">
        <v>28</v>
      </c>
      <c r="C87" s="222" t="s">
        <v>29</v>
      </c>
      <c r="D87" s="211">
        <f t="shared" si="5"/>
        <v>0</v>
      </c>
      <c r="E87" s="213"/>
      <c r="F87" s="213"/>
    </row>
    <row r="88" spans="1:6" s="1" customFormat="1" ht="15">
      <c r="A88" s="78"/>
      <c r="B88" s="81"/>
      <c r="C88" s="222" t="s">
        <v>14</v>
      </c>
      <c r="D88" s="211">
        <f t="shared" si="5"/>
        <v>0</v>
      </c>
      <c r="E88" s="213"/>
      <c r="F88" s="213"/>
    </row>
    <row r="89" spans="1:6" s="1" customFormat="1" ht="15">
      <c r="A89" s="78" t="s">
        <v>179</v>
      </c>
      <c r="B89" s="81" t="s">
        <v>31</v>
      </c>
      <c r="C89" s="222" t="s">
        <v>32</v>
      </c>
      <c r="D89" s="211">
        <f t="shared" si="5"/>
        <v>0</v>
      </c>
      <c r="E89" s="213"/>
      <c r="F89" s="213"/>
    </row>
    <row r="90" spans="1:6" s="1" customFormat="1" ht="15">
      <c r="A90" s="78"/>
      <c r="B90" s="81"/>
      <c r="C90" s="222" t="s">
        <v>14</v>
      </c>
      <c r="D90" s="211">
        <f t="shared" si="5"/>
        <v>0</v>
      </c>
      <c r="E90" s="213"/>
      <c r="F90" s="213"/>
    </row>
    <row r="91" spans="1:6" s="1" customFormat="1" ht="15">
      <c r="A91" s="78" t="s">
        <v>180</v>
      </c>
      <c r="B91" s="81" t="s">
        <v>34</v>
      </c>
      <c r="C91" s="222" t="s">
        <v>32</v>
      </c>
      <c r="D91" s="211">
        <f t="shared" si="5"/>
        <v>0</v>
      </c>
      <c r="E91" s="213"/>
      <c r="F91" s="213"/>
    </row>
    <row r="92" spans="1:6" s="1" customFormat="1" ht="15">
      <c r="A92" s="78"/>
      <c r="B92" s="81"/>
      <c r="C92" s="222" t="s">
        <v>14</v>
      </c>
      <c r="D92" s="211">
        <f t="shared" si="5"/>
        <v>0</v>
      </c>
      <c r="E92" s="213"/>
      <c r="F92" s="213"/>
    </row>
    <row r="93" spans="1:6" s="1" customFormat="1" ht="15">
      <c r="A93" s="78" t="s">
        <v>181</v>
      </c>
      <c r="B93" s="81" t="s">
        <v>36</v>
      </c>
      <c r="C93" s="222" t="s">
        <v>37</v>
      </c>
      <c r="D93" s="211">
        <f t="shared" si="5"/>
        <v>0</v>
      </c>
      <c r="E93" s="213"/>
      <c r="F93" s="213"/>
    </row>
    <row r="94" spans="1:6" s="1" customFormat="1" ht="15">
      <c r="A94" s="78"/>
      <c r="B94" s="81"/>
      <c r="C94" s="222" t="s">
        <v>14</v>
      </c>
      <c r="D94" s="211">
        <f t="shared" si="5"/>
        <v>0</v>
      </c>
      <c r="E94" s="213"/>
      <c r="F94" s="213"/>
    </row>
    <row r="95" spans="1:6" s="1" customFormat="1" ht="15">
      <c r="A95" s="78" t="s">
        <v>182</v>
      </c>
      <c r="B95" s="81" t="s">
        <v>39</v>
      </c>
      <c r="C95" s="222" t="s">
        <v>14</v>
      </c>
      <c r="D95" s="211">
        <f t="shared" si="5"/>
        <v>120.47199999999999</v>
      </c>
      <c r="E95" s="213">
        <f>119.41+1.062</f>
        <v>120.47199999999999</v>
      </c>
      <c r="F95" s="213"/>
    </row>
    <row r="96" spans="1:6" s="1" customFormat="1" ht="15">
      <c r="A96" s="78"/>
      <c r="B96" s="202" t="s">
        <v>195</v>
      </c>
      <c r="C96" s="115" t="s">
        <v>16</v>
      </c>
      <c r="D96" s="212">
        <v>1</v>
      </c>
      <c r="E96" s="213"/>
      <c r="F96" s="213">
        <v>1</v>
      </c>
    </row>
    <row r="97" spans="1:6" s="1" customFormat="1" ht="15">
      <c r="A97" s="78"/>
      <c r="B97" s="81"/>
      <c r="C97" s="115" t="s">
        <v>14</v>
      </c>
      <c r="D97" s="212">
        <f>E97+F97</f>
        <v>83.301000000000002</v>
      </c>
      <c r="E97" s="213">
        <f>E99+E101+E103+E105+E106</f>
        <v>63.808999999999997</v>
      </c>
      <c r="F97" s="213">
        <f>F99+F101+F103+F105+F106</f>
        <v>19.492000000000001</v>
      </c>
    </row>
    <row r="98" spans="1:6" s="1" customFormat="1" ht="15">
      <c r="A98" s="78" t="s">
        <v>178</v>
      </c>
      <c r="B98" s="81" t="s">
        <v>28</v>
      </c>
      <c r="C98" s="222" t="s">
        <v>29</v>
      </c>
      <c r="D98" s="212">
        <f t="shared" ref="D98:D105" si="6">E98+F98</f>
        <v>0</v>
      </c>
      <c r="E98" s="213"/>
      <c r="F98" s="213"/>
    </row>
    <row r="99" spans="1:6" s="1" customFormat="1" ht="15">
      <c r="A99" s="78"/>
      <c r="B99" s="81"/>
      <c r="C99" s="222" t="s">
        <v>14</v>
      </c>
      <c r="D99" s="212">
        <f t="shared" si="6"/>
        <v>0</v>
      </c>
      <c r="E99" s="213"/>
      <c r="F99" s="213"/>
    </row>
    <row r="100" spans="1:6" s="1" customFormat="1" ht="15">
      <c r="A100" s="78" t="s">
        <v>179</v>
      </c>
      <c r="B100" s="81" t="s">
        <v>31</v>
      </c>
      <c r="C100" s="222" t="s">
        <v>32</v>
      </c>
      <c r="D100" s="212">
        <f t="shared" si="6"/>
        <v>144</v>
      </c>
      <c r="E100" s="213">
        <v>144</v>
      </c>
      <c r="F100" s="213"/>
    </row>
    <row r="101" spans="1:6" s="1" customFormat="1" ht="15">
      <c r="A101" s="78"/>
      <c r="B101" s="81"/>
      <c r="C101" s="222" t="s">
        <v>14</v>
      </c>
      <c r="D101" s="212">
        <f t="shared" si="6"/>
        <v>63.808999999999997</v>
      </c>
      <c r="E101" s="213">
        <v>63.808999999999997</v>
      </c>
      <c r="F101" s="213"/>
    </row>
    <row r="102" spans="1:6" s="1" customFormat="1" ht="15">
      <c r="A102" s="78" t="s">
        <v>180</v>
      </c>
      <c r="B102" s="81" t="s">
        <v>34</v>
      </c>
      <c r="C102" s="222" t="s">
        <v>32</v>
      </c>
      <c r="D102" s="212">
        <f t="shared" si="6"/>
        <v>0</v>
      </c>
      <c r="E102" s="213"/>
      <c r="F102" s="213"/>
    </row>
    <row r="103" spans="1:6" s="1" customFormat="1" ht="15">
      <c r="A103" s="78"/>
      <c r="B103" s="81"/>
      <c r="C103" s="222" t="s">
        <v>14</v>
      </c>
      <c r="D103" s="212">
        <f t="shared" si="6"/>
        <v>0</v>
      </c>
      <c r="E103" s="213"/>
      <c r="F103" s="213"/>
    </row>
    <row r="104" spans="1:6" s="1" customFormat="1" ht="15">
      <c r="A104" s="78" t="s">
        <v>181</v>
      </c>
      <c r="B104" s="81" t="s">
        <v>36</v>
      </c>
      <c r="C104" s="222" t="s">
        <v>37</v>
      </c>
      <c r="D104" s="212">
        <f t="shared" si="6"/>
        <v>0</v>
      </c>
      <c r="E104" s="213"/>
      <c r="F104" s="213"/>
    </row>
    <row r="105" spans="1:6" s="1" customFormat="1" ht="15">
      <c r="A105" s="78"/>
      <c r="B105" s="81"/>
      <c r="C105" s="222" t="s">
        <v>14</v>
      </c>
      <c r="D105" s="212">
        <f t="shared" si="6"/>
        <v>0</v>
      </c>
      <c r="E105" s="213"/>
      <c r="F105" s="213"/>
    </row>
    <row r="106" spans="1:6" s="1" customFormat="1" ht="15">
      <c r="A106" s="78" t="s">
        <v>182</v>
      </c>
      <c r="B106" s="81" t="s">
        <v>39</v>
      </c>
      <c r="C106" s="222" t="s">
        <v>14</v>
      </c>
      <c r="D106" s="212">
        <f>E106+F106</f>
        <v>19.492000000000001</v>
      </c>
      <c r="E106" s="213"/>
      <c r="F106" s="213">
        <v>19.492000000000001</v>
      </c>
    </row>
    <row r="107" spans="1:6" s="1" customFormat="1" ht="15">
      <c r="A107" s="78"/>
      <c r="B107" s="202" t="s">
        <v>196</v>
      </c>
      <c r="C107" s="115" t="s">
        <v>16</v>
      </c>
      <c r="D107" s="211">
        <f t="shared" ref="D107:D139" si="7">E107+F107</f>
        <v>1</v>
      </c>
      <c r="E107" s="213">
        <v>1</v>
      </c>
      <c r="F107" s="213"/>
    </row>
    <row r="108" spans="1:6" s="1" customFormat="1" ht="15">
      <c r="A108" s="78"/>
      <c r="B108" s="81"/>
      <c r="C108" s="115" t="s">
        <v>14</v>
      </c>
      <c r="D108" s="211">
        <f t="shared" si="7"/>
        <v>105.301</v>
      </c>
      <c r="E108" s="213">
        <f>E110+E112+E114+E116+E117</f>
        <v>105.301</v>
      </c>
      <c r="F108" s="213"/>
    </row>
    <row r="109" spans="1:6" s="1" customFormat="1" ht="15">
      <c r="A109" s="78" t="s">
        <v>178</v>
      </c>
      <c r="B109" s="81" t="s">
        <v>28</v>
      </c>
      <c r="C109" s="222" t="s">
        <v>29</v>
      </c>
      <c r="D109" s="211">
        <f t="shared" si="7"/>
        <v>0</v>
      </c>
      <c r="E109" s="213"/>
      <c r="F109" s="213"/>
    </row>
    <row r="110" spans="1:6" s="1" customFormat="1" ht="15">
      <c r="A110" s="78"/>
      <c r="B110" s="81"/>
      <c r="C110" s="222" t="s">
        <v>14</v>
      </c>
      <c r="D110" s="211">
        <f t="shared" si="7"/>
        <v>0</v>
      </c>
      <c r="E110" s="213"/>
      <c r="F110" s="213"/>
    </row>
    <row r="111" spans="1:6" s="1" customFormat="1" ht="15">
      <c r="A111" s="78" t="s">
        <v>179</v>
      </c>
      <c r="B111" s="81" t="s">
        <v>31</v>
      </c>
      <c r="C111" s="222" t="s">
        <v>32</v>
      </c>
      <c r="D111" s="211">
        <f t="shared" si="7"/>
        <v>232</v>
      </c>
      <c r="E111" s="213">
        <v>232</v>
      </c>
      <c r="F111" s="213"/>
    </row>
    <row r="112" spans="1:6" s="1" customFormat="1" ht="15">
      <c r="A112" s="78"/>
      <c r="B112" s="81"/>
      <c r="C112" s="222" t="s">
        <v>14</v>
      </c>
      <c r="D112" s="211">
        <f t="shared" si="7"/>
        <v>102.959</v>
      </c>
      <c r="E112" s="213">
        <v>102.959</v>
      </c>
      <c r="F112" s="213"/>
    </row>
    <row r="113" spans="1:6" s="1" customFormat="1" ht="15">
      <c r="A113" s="78" t="s">
        <v>180</v>
      </c>
      <c r="B113" s="81" t="s">
        <v>34</v>
      </c>
      <c r="C113" s="222" t="s">
        <v>32</v>
      </c>
      <c r="D113" s="211">
        <f t="shared" si="7"/>
        <v>0</v>
      </c>
      <c r="E113" s="213"/>
      <c r="F113" s="213"/>
    </row>
    <row r="114" spans="1:6" s="1" customFormat="1" ht="15">
      <c r="A114" s="78"/>
      <c r="B114" s="81"/>
      <c r="C114" s="222" t="s">
        <v>14</v>
      </c>
      <c r="D114" s="211">
        <f t="shared" si="7"/>
        <v>0</v>
      </c>
      <c r="E114" s="213"/>
      <c r="F114" s="213"/>
    </row>
    <row r="115" spans="1:6" s="1" customFormat="1" ht="15">
      <c r="A115" s="78" t="s">
        <v>181</v>
      </c>
      <c r="B115" s="81" t="s">
        <v>36</v>
      </c>
      <c r="C115" s="222" t="s">
        <v>37</v>
      </c>
      <c r="D115" s="211">
        <f t="shared" si="7"/>
        <v>0</v>
      </c>
      <c r="E115" s="213"/>
      <c r="F115" s="213"/>
    </row>
    <row r="116" spans="1:6" s="1" customFormat="1" ht="15">
      <c r="A116" s="78"/>
      <c r="B116" s="81"/>
      <c r="C116" s="222" t="s">
        <v>14</v>
      </c>
      <c r="D116" s="211">
        <f t="shared" si="7"/>
        <v>0</v>
      </c>
      <c r="E116" s="213"/>
      <c r="F116" s="213"/>
    </row>
    <row r="117" spans="1:6" s="1" customFormat="1" ht="15">
      <c r="A117" s="78" t="s">
        <v>182</v>
      </c>
      <c r="B117" s="81" t="s">
        <v>39</v>
      </c>
      <c r="C117" s="222" t="s">
        <v>14</v>
      </c>
      <c r="D117" s="211">
        <f t="shared" si="7"/>
        <v>2.3420000000000001</v>
      </c>
      <c r="E117" s="213">
        <f>1.28+1.062</f>
        <v>2.3420000000000001</v>
      </c>
      <c r="F117" s="213"/>
    </row>
    <row r="118" spans="1:6" s="1" customFormat="1" ht="15">
      <c r="A118" s="78"/>
      <c r="B118" s="202" t="s">
        <v>197</v>
      </c>
      <c r="C118" s="115" t="s">
        <v>16</v>
      </c>
      <c r="D118" s="212">
        <v>1</v>
      </c>
      <c r="E118" s="213"/>
      <c r="F118" s="213">
        <v>1</v>
      </c>
    </row>
    <row r="119" spans="1:6" s="1" customFormat="1" ht="15">
      <c r="A119" s="78"/>
      <c r="B119" s="81"/>
      <c r="C119" s="115" t="s">
        <v>14</v>
      </c>
      <c r="D119" s="212">
        <f t="shared" ref="D119:D128" si="8">E119+F119</f>
        <v>51.978999999999999</v>
      </c>
      <c r="E119" s="213">
        <f>E121+E123+E125+E127+E128</f>
        <v>0</v>
      </c>
      <c r="F119" s="213">
        <f>F121+F123+F125+F127+F128</f>
        <v>51.978999999999999</v>
      </c>
    </row>
    <row r="120" spans="1:6" s="1" customFormat="1" ht="15">
      <c r="A120" s="78" t="s">
        <v>178</v>
      </c>
      <c r="B120" s="81" t="s">
        <v>28</v>
      </c>
      <c r="C120" s="222" t="s">
        <v>29</v>
      </c>
      <c r="D120" s="212">
        <f t="shared" si="8"/>
        <v>0</v>
      </c>
      <c r="E120" s="213"/>
      <c r="F120" s="213"/>
    </row>
    <row r="121" spans="1:6" s="1" customFormat="1" ht="15">
      <c r="A121" s="78"/>
      <c r="B121" s="81"/>
      <c r="C121" s="222" t="s">
        <v>14</v>
      </c>
      <c r="D121" s="212">
        <f t="shared" si="8"/>
        <v>0</v>
      </c>
      <c r="E121" s="213"/>
      <c r="F121" s="213"/>
    </row>
    <row r="122" spans="1:6" s="1" customFormat="1" ht="15">
      <c r="A122" s="78" t="s">
        <v>179</v>
      </c>
      <c r="B122" s="81" t="s">
        <v>31</v>
      </c>
      <c r="C122" s="222" t="s">
        <v>32</v>
      </c>
      <c r="D122" s="212">
        <f t="shared" si="8"/>
        <v>0</v>
      </c>
      <c r="E122" s="213"/>
      <c r="F122" s="213"/>
    </row>
    <row r="123" spans="1:6" s="1" customFormat="1" ht="15">
      <c r="A123" s="78"/>
      <c r="B123" s="81"/>
      <c r="C123" s="222" t="s">
        <v>14</v>
      </c>
      <c r="D123" s="212">
        <f t="shared" si="8"/>
        <v>0</v>
      </c>
      <c r="E123" s="213"/>
      <c r="F123" s="213"/>
    </row>
    <row r="124" spans="1:6" s="1" customFormat="1" ht="15">
      <c r="A124" s="78" t="s">
        <v>180</v>
      </c>
      <c r="B124" s="81" t="s">
        <v>34</v>
      </c>
      <c r="C124" s="222" t="s">
        <v>32</v>
      </c>
      <c r="D124" s="212">
        <f t="shared" si="8"/>
        <v>0</v>
      </c>
      <c r="E124" s="213"/>
      <c r="F124" s="213"/>
    </row>
    <row r="125" spans="1:6" s="1" customFormat="1" ht="15">
      <c r="A125" s="78"/>
      <c r="B125" s="81"/>
      <c r="C125" s="222" t="s">
        <v>14</v>
      </c>
      <c r="D125" s="212">
        <f t="shared" si="8"/>
        <v>0</v>
      </c>
      <c r="E125" s="213"/>
      <c r="F125" s="213"/>
    </row>
    <row r="126" spans="1:6" s="1" customFormat="1" ht="15">
      <c r="A126" s="78" t="s">
        <v>181</v>
      </c>
      <c r="B126" s="81" t="s">
        <v>36</v>
      </c>
      <c r="C126" s="222" t="s">
        <v>37</v>
      </c>
      <c r="D126" s="212">
        <f t="shared" si="8"/>
        <v>0</v>
      </c>
      <c r="E126" s="213"/>
      <c r="F126" s="213"/>
    </row>
    <row r="127" spans="1:6" s="1" customFormat="1" ht="15">
      <c r="A127" s="78"/>
      <c r="B127" s="81"/>
      <c r="C127" s="222" t="s">
        <v>14</v>
      </c>
      <c r="D127" s="212">
        <f t="shared" si="8"/>
        <v>0</v>
      </c>
      <c r="E127" s="213"/>
      <c r="F127" s="213"/>
    </row>
    <row r="128" spans="1:6" s="1" customFormat="1" ht="15">
      <c r="A128" s="78" t="s">
        <v>182</v>
      </c>
      <c r="B128" s="81" t="s">
        <v>39</v>
      </c>
      <c r="C128" s="222" t="s">
        <v>14</v>
      </c>
      <c r="D128" s="212">
        <f t="shared" si="8"/>
        <v>51.978999999999999</v>
      </c>
      <c r="E128" s="213"/>
      <c r="F128" s="213">
        <v>51.978999999999999</v>
      </c>
    </row>
    <row r="129" spans="1:6" s="1" customFormat="1" ht="15">
      <c r="A129" s="78"/>
      <c r="B129" s="202" t="s">
        <v>198</v>
      </c>
      <c r="C129" s="115" t="s">
        <v>16</v>
      </c>
      <c r="D129" s="211">
        <f t="shared" si="7"/>
        <v>1</v>
      </c>
      <c r="E129" s="213">
        <v>1</v>
      </c>
      <c r="F129" s="213"/>
    </row>
    <row r="130" spans="1:6" s="1" customFormat="1" ht="15">
      <c r="A130" s="78"/>
      <c r="B130" s="81"/>
      <c r="C130" s="115" t="s">
        <v>14</v>
      </c>
      <c r="D130" s="211">
        <f t="shared" si="7"/>
        <v>2.3420000000000001</v>
      </c>
      <c r="E130" s="213">
        <f>E132+E134+E136+E138+E139</f>
        <v>2.3420000000000001</v>
      </c>
      <c r="F130" s="213"/>
    </row>
    <row r="131" spans="1:6" s="1" customFormat="1" ht="15">
      <c r="A131" s="78" t="s">
        <v>178</v>
      </c>
      <c r="B131" s="81" t="s">
        <v>28</v>
      </c>
      <c r="C131" s="222" t="s">
        <v>29</v>
      </c>
      <c r="D131" s="211">
        <f t="shared" si="7"/>
        <v>0</v>
      </c>
      <c r="E131" s="213"/>
      <c r="F131" s="213"/>
    </row>
    <row r="132" spans="1:6" s="1" customFormat="1" ht="15">
      <c r="A132" s="78"/>
      <c r="B132" s="81"/>
      <c r="C132" s="222" t="s">
        <v>14</v>
      </c>
      <c r="D132" s="211">
        <f t="shared" si="7"/>
        <v>0</v>
      </c>
      <c r="E132" s="213"/>
      <c r="F132" s="213"/>
    </row>
    <row r="133" spans="1:6" s="1" customFormat="1" ht="15">
      <c r="A133" s="78" t="s">
        <v>179</v>
      </c>
      <c r="B133" s="81" t="s">
        <v>31</v>
      </c>
      <c r="C133" s="222" t="s">
        <v>32</v>
      </c>
      <c r="D133" s="211">
        <f t="shared" si="7"/>
        <v>0</v>
      </c>
      <c r="E133" s="213"/>
      <c r="F133" s="213"/>
    </row>
    <row r="134" spans="1:6" s="1" customFormat="1" ht="15">
      <c r="A134" s="78"/>
      <c r="B134" s="81"/>
      <c r="C134" s="222" t="s">
        <v>14</v>
      </c>
      <c r="D134" s="211">
        <f t="shared" si="7"/>
        <v>0</v>
      </c>
      <c r="E134" s="213"/>
      <c r="F134" s="213"/>
    </row>
    <row r="135" spans="1:6" s="1" customFormat="1" ht="15">
      <c r="A135" s="78" t="s">
        <v>180</v>
      </c>
      <c r="B135" s="81" t="s">
        <v>34</v>
      </c>
      <c r="C135" s="222" t="s">
        <v>32</v>
      </c>
      <c r="D135" s="211">
        <f t="shared" si="7"/>
        <v>0</v>
      </c>
      <c r="E135" s="213"/>
      <c r="F135" s="213"/>
    </row>
    <row r="136" spans="1:6" s="1" customFormat="1" ht="15">
      <c r="A136" s="78"/>
      <c r="B136" s="81"/>
      <c r="C136" s="222" t="s">
        <v>14</v>
      </c>
      <c r="D136" s="211">
        <f t="shared" si="7"/>
        <v>0</v>
      </c>
      <c r="E136" s="213"/>
      <c r="F136" s="213"/>
    </row>
    <row r="137" spans="1:6" s="1" customFormat="1" ht="15">
      <c r="A137" s="78" t="s">
        <v>181</v>
      </c>
      <c r="B137" s="81" t="s">
        <v>36</v>
      </c>
      <c r="C137" s="222" t="s">
        <v>37</v>
      </c>
      <c r="D137" s="211">
        <f t="shared" si="7"/>
        <v>0</v>
      </c>
      <c r="E137" s="213"/>
      <c r="F137" s="213"/>
    </row>
    <row r="138" spans="1:6" s="1" customFormat="1" ht="15">
      <c r="A138" s="78"/>
      <c r="B138" s="81"/>
      <c r="C138" s="222" t="s">
        <v>14</v>
      </c>
      <c r="D138" s="211">
        <f t="shared" si="7"/>
        <v>0</v>
      </c>
      <c r="E138" s="213"/>
      <c r="F138" s="213"/>
    </row>
    <row r="139" spans="1:6" s="1" customFormat="1" ht="15">
      <c r="A139" s="78" t="s">
        <v>182</v>
      </c>
      <c r="B139" s="81" t="s">
        <v>39</v>
      </c>
      <c r="C139" s="222" t="s">
        <v>14</v>
      </c>
      <c r="D139" s="211">
        <f t="shared" si="7"/>
        <v>2.3420000000000001</v>
      </c>
      <c r="E139" s="213">
        <f>1.28+1.062</f>
        <v>2.3420000000000001</v>
      </c>
      <c r="F139" s="213"/>
    </row>
    <row r="140" spans="1:6" s="1" customFormat="1" ht="15">
      <c r="A140" s="78"/>
      <c r="B140" s="202" t="s">
        <v>199</v>
      </c>
      <c r="C140" s="115" t="s">
        <v>16</v>
      </c>
      <c r="D140" s="212">
        <v>1</v>
      </c>
      <c r="E140" s="213">
        <v>1</v>
      </c>
      <c r="F140" s="213"/>
    </row>
    <row r="141" spans="1:6" s="1" customFormat="1" ht="15">
      <c r="A141" s="78"/>
      <c r="B141" s="81"/>
      <c r="C141" s="115" t="s">
        <v>14</v>
      </c>
      <c r="D141" s="212">
        <v>1.0620000000000001</v>
      </c>
      <c r="E141" s="213">
        <f>E143+E145+E147+E149+E150</f>
        <v>1.0620000000000001</v>
      </c>
      <c r="F141" s="213"/>
    </row>
    <row r="142" spans="1:6" s="1" customFormat="1" ht="15">
      <c r="A142" s="78" t="s">
        <v>178</v>
      </c>
      <c r="B142" s="81" t="s">
        <v>28</v>
      </c>
      <c r="C142" s="222" t="s">
        <v>29</v>
      </c>
      <c r="D142" s="212">
        <v>0</v>
      </c>
      <c r="E142" s="213"/>
      <c r="F142" s="213"/>
    </row>
    <row r="143" spans="1:6" s="1" customFormat="1" ht="15">
      <c r="A143" s="78"/>
      <c r="B143" s="81"/>
      <c r="C143" s="222" t="s">
        <v>14</v>
      </c>
      <c r="D143" s="212">
        <v>0</v>
      </c>
      <c r="E143" s="213"/>
      <c r="F143" s="213"/>
    </row>
    <row r="144" spans="1:6" s="1" customFormat="1" ht="15">
      <c r="A144" s="78" t="s">
        <v>179</v>
      </c>
      <c r="B144" s="81" t="s">
        <v>31</v>
      </c>
      <c r="C144" s="222" t="s">
        <v>32</v>
      </c>
      <c r="D144" s="212">
        <v>0</v>
      </c>
      <c r="E144" s="213"/>
      <c r="F144" s="213"/>
    </row>
    <row r="145" spans="1:6" s="1" customFormat="1" ht="15">
      <c r="A145" s="78"/>
      <c r="B145" s="81"/>
      <c r="C145" s="222" t="s">
        <v>14</v>
      </c>
      <c r="D145" s="212">
        <v>0</v>
      </c>
      <c r="E145" s="213"/>
      <c r="F145" s="213"/>
    </row>
    <row r="146" spans="1:6" s="1" customFormat="1" ht="15">
      <c r="A146" s="78" t="s">
        <v>180</v>
      </c>
      <c r="B146" s="81" t="s">
        <v>34</v>
      </c>
      <c r="C146" s="222" t="s">
        <v>32</v>
      </c>
      <c r="D146" s="212">
        <v>0</v>
      </c>
      <c r="E146" s="213"/>
      <c r="F146" s="213"/>
    </row>
    <row r="147" spans="1:6" s="1" customFormat="1" ht="15">
      <c r="A147" s="78"/>
      <c r="B147" s="81"/>
      <c r="C147" s="222" t="s">
        <v>14</v>
      </c>
      <c r="D147" s="212">
        <v>0</v>
      </c>
      <c r="E147" s="213"/>
      <c r="F147" s="213"/>
    </row>
    <row r="148" spans="1:6" s="1" customFormat="1" ht="15">
      <c r="A148" s="78" t="s">
        <v>181</v>
      </c>
      <c r="B148" s="81" t="s">
        <v>36</v>
      </c>
      <c r="C148" s="222" t="s">
        <v>37</v>
      </c>
      <c r="D148" s="212">
        <v>0</v>
      </c>
      <c r="E148" s="213"/>
      <c r="F148" s="213"/>
    </row>
    <row r="149" spans="1:6" s="1" customFormat="1" ht="15">
      <c r="A149" s="78"/>
      <c r="B149" s="81"/>
      <c r="C149" s="222" t="s">
        <v>14</v>
      </c>
      <c r="D149" s="212">
        <v>0</v>
      </c>
      <c r="E149" s="213"/>
      <c r="F149" s="213"/>
    </row>
    <row r="150" spans="1:6" s="1" customFormat="1" ht="15">
      <c r="A150" s="78" t="s">
        <v>182</v>
      </c>
      <c r="B150" s="81" t="s">
        <v>39</v>
      </c>
      <c r="C150" s="222" t="s">
        <v>14</v>
      </c>
      <c r="D150" s="212">
        <v>1.0620000000000001</v>
      </c>
      <c r="E150" s="213">
        <v>1.0620000000000001</v>
      </c>
      <c r="F150" s="213"/>
    </row>
    <row r="151" spans="1:6" s="1" customFormat="1" ht="15">
      <c r="A151" s="78"/>
      <c r="B151" s="202" t="s">
        <v>200</v>
      </c>
      <c r="C151" s="115" t="s">
        <v>16</v>
      </c>
      <c r="D151" s="212">
        <v>1</v>
      </c>
      <c r="E151" s="213"/>
      <c r="F151" s="213">
        <v>1</v>
      </c>
    </row>
    <row r="152" spans="1:6" s="1" customFormat="1" ht="15">
      <c r="A152" s="78"/>
      <c r="B152" s="81"/>
      <c r="C152" s="115" t="s">
        <v>14</v>
      </c>
      <c r="D152" s="212">
        <f>E152+F152</f>
        <v>64.974000000000004</v>
      </c>
      <c r="E152" s="213"/>
      <c r="F152" s="213">
        <f>F154+F156+F158+F160+F161</f>
        <v>64.974000000000004</v>
      </c>
    </row>
    <row r="153" spans="1:6" s="1" customFormat="1" ht="15">
      <c r="A153" s="78" t="s">
        <v>178</v>
      </c>
      <c r="B153" s="81" t="s">
        <v>28</v>
      </c>
      <c r="C153" s="222" t="s">
        <v>29</v>
      </c>
      <c r="D153" s="212">
        <f t="shared" ref="D153:D161" si="9">E153+F153</f>
        <v>0</v>
      </c>
      <c r="E153" s="213"/>
      <c r="F153" s="213"/>
    </row>
    <row r="154" spans="1:6" s="1" customFormat="1" ht="15">
      <c r="A154" s="78"/>
      <c r="B154" s="81"/>
      <c r="C154" s="222" t="s">
        <v>14</v>
      </c>
      <c r="D154" s="212">
        <f t="shared" si="9"/>
        <v>0</v>
      </c>
      <c r="E154" s="213"/>
      <c r="F154" s="213"/>
    </row>
    <row r="155" spans="1:6" s="1" customFormat="1" ht="15">
      <c r="A155" s="78" t="s">
        <v>179</v>
      </c>
      <c r="B155" s="81" t="s">
        <v>31</v>
      </c>
      <c r="C155" s="222" t="s">
        <v>32</v>
      </c>
      <c r="D155" s="212">
        <f t="shared" si="9"/>
        <v>0</v>
      </c>
      <c r="E155" s="213"/>
      <c r="F155" s="213"/>
    </row>
    <row r="156" spans="1:6" s="1" customFormat="1" ht="15">
      <c r="A156" s="78"/>
      <c r="B156" s="81"/>
      <c r="C156" s="222" t="s">
        <v>14</v>
      </c>
      <c r="D156" s="212">
        <f t="shared" si="9"/>
        <v>0</v>
      </c>
      <c r="E156" s="213"/>
      <c r="F156" s="213"/>
    </row>
    <row r="157" spans="1:6" s="1" customFormat="1" ht="15">
      <c r="A157" s="78" t="s">
        <v>180</v>
      </c>
      <c r="B157" s="81" t="s">
        <v>34</v>
      </c>
      <c r="C157" s="222" t="s">
        <v>32</v>
      </c>
      <c r="D157" s="212">
        <f t="shared" si="9"/>
        <v>0</v>
      </c>
      <c r="E157" s="213"/>
      <c r="F157" s="213"/>
    </row>
    <row r="158" spans="1:6" s="1" customFormat="1" ht="15">
      <c r="A158" s="78"/>
      <c r="B158" s="81"/>
      <c r="C158" s="222" t="s">
        <v>14</v>
      </c>
      <c r="D158" s="212">
        <f t="shared" si="9"/>
        <v>0</v>
      </c>
      <c r="E158" s="213"/>
      <c r="F158" s="213"/>
    </row>
    <row r="159" spans="1:6" s="1" customFormat="1" ht="15">
      <c r="A159" s="78" t="s">
        <v>181</v>
      </c>
      <c r="B159" s="81" t="s">
        <v>36</v>
      </c>
      <c r="C159" s="222" t="s">
        <v>37</v>
      </c>
      <c r="D159" s="212">
        <f t="shared" si="9"/>
        <v>0</v>
      </c>
      <c r="E159" s="213"/>
      <c r="F159" s="213"/>
    </row>
    <row r="160" spans="1:6" s="1" customFormat="1" ht="15">
      <c r="A160" s="78"/>
      <c r="B160" s="81"/>
      <c r="C160" s="222" t="s">
        <v>14</v>
      </c>
      <c r="D160" s="212">
        <f t="shared" si="9"/>
        <v>0</v>
      </c>
      <c r="E160" s="213"/>
      <c r="F160" s="213"/>
    </row>
    <row r="161" spans="1:6" s="1" customFormat="1" ht="15">
      <c r="A161" s="78" t="s">
        <v>182</v>
      </c>
      <c r="B161" s="81" t="s">
        <v>39</v>
      </c>
      <c r="C161" s="222" t="s">
        <v>14</v>
      </c>
      <c r="D161" s="212">
        <f t="shared" si="9"/>
        <v>64.974000000000004</v>
      </c>
      <c r="E161" s="213"/>
      <c r="F161" s="213">
        <v>64.974000000000004</v>
      </c>
    </row>
    <row r="162" spans="1:6" s="1" customFormat="1" ht="15">
      <c r="A162" s="78"/>
      <c r="B162" s="202" t="s">
        <v>201</v>
      </c>
      <c r="C162" s="115" t="s">
        <v>16</v>
      </c>
      <c r="D162" s="212">
        <v>1</v>
      </c>
      <c r="E162" s="213">
        <v>1</v>
      </c>
      <c r="F162" s="213"/>
    </row>
    <row r="163" spans="1:6" s="1" customFormat="1" ht="15">
      <c r="A163" s="78"/>
      <c r="B163" s="81"/>
      <c r="C163" s="115" t="s">
        <v>14</v>
      </c>
      <c r="D163" s="212">
        <v>1.28</v>
      </c>
      <c r="E163" s="213">
        <f>E165+E167+E169+E171+E172</f>
        <v>1.28</v>
      </c>
      <c r="F163" s="213"/>
    </row>
    <row r="164" spans="1:6" s="1" customFormat="1" ht="15">
      <c r="A164" s="78" t="s">
        <v>178</v>
      </c>
      <c r="B164" s="81" t="s">
        <v>28</v>
      </c>
      <c r="C164" s="222" t="s">
        <v>29</v>
      </c>
      <c r="D164" s="212">
        <v>0</v>
      </c>
      <c r="E164" s="213"/>
      <c r="F164" s="213"/>
    </row>
    <row r="165" spans="1:6" s="1" customFormat="1" ht="15">
      <c r="A165" s="78"/>
      <c r="B165" s="81"/>
      <c r="C165" s="222" t="s">
        <v>14</v>
      </c>
      <c r="D165" s="212">
        <v>0</v>
      </c>
      <c r="E165" s="213"/>
      <c r="F165" s="213"/>
    </row>
    <row r="166" spans="1:6" s="1" customFormat="1" ht="15">
      <c r="A166" s="78" t="s">
        <v>179</v>
      </c>
      <c r="B166" s="81" t="s">
        <v>31</v>
      </c>
      <c r="C166" s="222" t="s">
        <v>32</v>
      </c>
      <c r="D166" s="212">
        <v>0</v>
      </c>
      <c r="E166" s="213"/>
      <c r="F166" s="213"/>
    </row>
    <row r="167" spans="1:6" s="1" customFormat="1" ht="15">
      <c r="A167" s="78"/>
      <c r="B167" s="81"/>
      <c r="C167" s="222" t="s">
        <v>14</v>
      </c>
      <c r="D167" s="212">
        <v>0</v>
      </c>
      <c r="E167" s="213"/>
      <c r="F167" s="213"/>
    </row>
    <row r="168" spans="1:6" s="1" customFormat="1" ht="15">
      <c r="A168" s="78" t="s">
        <v>180</v>
      </c>
      <c r="B168" s="81" t="s">
        <v>34</v>
      </c>
      <c r="C168" s="222" t="s">
        <v>32</v>
      </c>
      <c r="D168" s="212">
        <v>0</v>
      </c>
      <c r="E168" s="213"/>
      <c r="F168" s="213"/>
    </row>
    <row r="169" spans="1:6" s="1" customFormat="1" ht="15">
      <c r="A169" s="78"/>
      <c r="B169" s="81"/>
      <c r="C169" s="222" t="s">
        <v>14</v>
      </c>
      <c r="D169" s="212">
        <v>0</v>
      </c>
      <c r="E169" s="213"/>
      <c r="F169" s="213"/>
    </row>
    <row r="170" spans="1:6" s="1" customFormat="1" ht="15">
      <c r="A170" s="78" t="s">
        <v>181</v>
      </c>
      <c r="B170" s="81" t="s">
        <v>36</v>
      </c>
      <c r="C170" s="222" t="s">
        <v>37</v>
      </c>
      <c r="D170" s="212">
        <v>0</v>
      </c>
      <c r="E170" s="213"/>
      <c r="F170" s="213"/>
    </row>
    <row r="171" spans="1:6" s="1" customFormat="1" ht="15">
      <c r="A171" s="78"/>
      <c r="B171" s="81"/>
      <c r="C171" s="222" t="s">
        <v>14</v>
      </c>
      <c r="D171" s="212">
        <v>0</v>
      </c>
      <c r="E171" s="213"/>
      <c r="F171" s="213"/>
    </row>
    <row r="172" spans="1:6" s="1" customFormat="1" ht="15">
      <c r="A172" s="78" t="s">
        <v>182</v>
      </c>
      <c r="B172" s="81" t="s">
        <v>39</v>
      </c>
      <c r="C172" s="222" t="s">
        <v>14</v>
      </c>
      <c r="D172" s="212">
        <v>1.28</v>
      </c>
      <c r="E172" s="213">
        <v>1.28</v>
      </c>
      <c r="F172" s="213"/>
    </row>
    <row r="173" spans="1:6" s="1" customFormat="1" ht="15">
      <c r="A173" s="78"/>
      <c r="B173" s="202" t="s">
        <v>202</v>
      </c>
      <c r="C173" s="115" t="s">
        <v>16</v>
      </c>
      <c r="D173" s="211">
        <f t="shared" ref="D173:D205" si="10">E173+F173</f>
        <v>1</v>
      </c>
      <c r="E173" s="213">
        <v>1</v>
      </c>
      <c r="F173" s="213"/>
    </row>
    <row r="174" spans="1:6" s="1" customFormat="1" ht="15">
      <c r="A174" s="78"/>
      <c r="B174" s="81"/>
      <c r="C174" s="115" t="s">
        <v>14</v>
      </c>
      <c r="D174" s="211">
        <f t="shared" si="10"/>
        <v>4.2670000000000003</v>
      </c>
      <c r="E174" s="213">
        <f>E176+E178+E180+E182+E183</f>
        <v>4.2670000000000003</v>
      </c>
      <c r="F174" s="213"/>
    </row>
    <row r="175" spans="1:6" s="1" customFormat="1" ht="15">
      <c r="A175" s="78" t="s">
        <v>178</v>
      </c>
      <c r="B175" s="81" t="s">
        <v>28</v>
      </c>
      <c r="C175" s="222" t="s">
        <v>29</v>
      </c>
      <c r="D175" s="211">
        <f t="shared" si="10"/>
        <v>0</v>
      </c>
      <c r="E175" s="213"/>
      <c r="F175" s="213"/>
    </row>
    <row r="176" spans="1:6" s="1" customFormat="1" ht="15">
      <c r="A176" s="78"/>
      <c r="B176" s="81"/>
      <c r="C176" s="222" t="s">
        <v>14</v>
      </c>
      <c r="D176" s="211">
        <f t="shared" si="10"/>
        <v>0</v>
      </c>
      <c r="E176" s="213"/>
      <c r="F176" s="213"/>
    </row>
    <row r="177" spans="1:6" s="1" customFormat="1" ht="15">
      <c r="A177" s="78" t="s">
        <v>179</v>
      </c>
      <c r="B177" s="81" t="s">
        <v>31</v>
      </c>
      <c r="C177" s="222" t="s">
        <v>32</v>
      </c>
      <c r="D177" s="211">
        <f t="shared" si="10"/>
        <v>0</v>
      </c>
      <c r="E177" s="213"/>
      <c r="F177" s="213"/>
    </row>
    <row r="178" spans="1:6" s="1" customFormat="1" ht="15">
      <c r="A178" s="78"/>
      <c r="B178" s="81"/>
      <c r="C178" s="222" t="s">
        <v>14</v>
      </c>
      <c r="D178" s="211">
        <f t="shared" si="10"/>
        <v>0</v>
      </c>
      <c r="E178" s="213"/>
      <c r="F178" s="213"/>
    </row>
    <row r="179" spans="1:6" s="1" customFormat="1" ht="15">
      <c r="A179" s="78" t="s">
        <v>180</v>
      </c>
      <c r="B179" s="81" t="s">
        <v>34</v>
      </c>
      <c r="C179" s="222" t="s">
        <v>32</v>
      </c>
      <c r="D179" s="211">
        <f t="shared" si="10"/>
        <v>0</v>
      </c>
      <c r="E179" s="213"/>
      <c r="F179" s="213"/>
    </row>
    <row r="180" spans="1:6" s="1" customFormat="1" ht="15">
      <c r="A180" s="78"/>
      <c r="B180" s="81"/>
      <c r="C180" s="222" t="s">
        <v>14</v>
      </c>
      <c r="D180" s="211">
        <f t="shared" si="10"/>
        <v>0</v>
      </c>
      <c r="E180" s="213"/>
      <c r="F180" s="213"/>
    </row>
    <row r="181" spans="1:6" s="1" customFormat="1" ht="15">
      <c r="A181" s="78" t="s">
        <v>181</v>
      </c>
      <c r="B181" s="81" t="s">
        <v>36</v>
      </c>
      <c r="C181" s="222" t="s">
        <v>37</v>
      </c>
      <c r="D181" s="211">
        <f t="shared" si="10"/>
        <v>0</v>
      </c>
      <c r="E181" s="213"/>
      <c r="F181" s="213"/>
    </row>
    <row r="182" spans="1:6" s="1" customFormat="1" ht="15">
      <c r="A182" s="78"/>
      <c r="B182" s="81"/>
      <c r="C182" s="222" t="s">
        <v>14</v>
      </c>
      <c r="D182" s="211">
        <f t="shared" si="10"/>
        <v>0</v>
      </c>
      <c r="E182" s="213"/>
      <c r="F182" s="213"/>
    </row>
    <row r="183" spans="1:6" s="1" customFormat="1" ht="15">
      <c r="A183" s="78" t="s">
        <v>182</v>
      </c>
      <c r="B183" s="81" t="s">
        <v>39</v>
      </c>
      <c r="C183" s="222" t="s">
        <v>14</v>
      </c>
      <c r="D183" s="211">
        <f t="shared" si="10"/>
        <v>4.2670000000000003</v>
      </c>
      <c r="E183" s="213">
        <f>1.062+3.205</f>
        <v>4.2670000000000003</v>
      </c>
      <c r="F183" s="213"/>
    </row>
    <row r="184" spans="1:6" s="1" customFormat="1" ht="15">
      <c r="A184" s="78"/>
      <c r="B184" s="202" t="s">
        <v>203</v>
      </c>
      <c r="C184" s="115" t="s">
        <v>16</v>
      </c>
      <c r="D184" s="212">
        <v>1</v>
      </c>
      <c r="E184" s="213"/>
      <c r="F184" s="213">
        <v>1</v>
      </c>
    </row>
    <row r="185" spans="1:6" s="1" customFormat="1" ht="15">
      <c r="A185" s="78"/>
      <c r="B185" s="81"/>
      <c r="C185" s="115" t="s">
        <v>14</v>
      </c>
      <c r="D185" s="212">
        <f>E185+F185</f>
        <v>6.4969999999999999</v>
      </c>
      <c r="E185" s="213"/>
      <c r="F185" s="213">
        <f>F187+F189+F191+F193+F194</f>
        <v>6.4969999999999999</v>
      </c>
    </row>
    <row r="186" spans="1:6" s="1" customFormat="1" ht="15">
      <c r="A186" s="78" t="s">
        <v>178</v>
      </c>
      <c r="B186" s="81" t="s">
        <v>28</v>
      </c>
      <c r="C186" s="222" t="s">
        <v>29</v>
      </c>
      <c r="D186" s="212">
        <f t="shared" ref="D186:D194" si="11">E186+F186</f>
        <v>0</v>
      </c>
      <c r="E186" s="213"/>
      <c r="F186" s="213"/>
    </row>
    <row r="187" spans="1:6" s="1" customFormat="1" ht="15">
      <c r="A187" s="78"/>
      <c r="B187" s="81"/>
      <c r="C187" s="222" t="s">
        <v>14</v>
      </c>
      <c r="D187" s="212">
        <f t="shared" si="11"/>
        <v>0</v>
      </c>
      <c r="E187" s="213"/>
      <c r="F187" s="213"/>
    </row>
    <row r="188" spans="1:6" s="1" customFormat="1" ht="15">
      <c r="A188" s="78" t="s">
        <v>179</v>
      </c>
      <c r="B188" s="81" t="s">
        <v>31</v>
      </c>
      <c r="C188" s="222" t="s">
        <v>32</v>
      </c>
      <c r="D188" s="212">
        <f t="shared" si="11"/>
        <v>0</v>
      </c>
      <c r="E188" s="213"/>
      <c r="F188" s="213"/>
    </row>
    <row r="189" spans="1:6" s="1" customFormat="1" ht="15">
      <c r="A189" s="78"/>
      <c r="B189" s="81"/>
      <c r="C189" s="222" t="s">
        <v>14</v>
      </c>
      <c r="D189" s="212">
        <f t="shared" si="11"/>
        <v>0</v>
      </c>
      <c r="E189" s="213"/>
      <c r="F189" s="213"/>
    </row>
    <row r="190" spans="1:6" s="1" customFormat="1" ht="15">
      <c r="A190" s="78" t="s">
        <v>180</v>
      </c>
      <c r="B190" s="81" t="s">
        <v>34</v>
      </c>
      <c r="C190" s="222" t="s">
        <v>32</v>
      </c>
      <c r="D190" s="212">
        <f t="shared" si="11"/>
        <v>0</v>
      </c>
      <c r="E190" s="213"/>
      <c r="F190" s="213"/>
    </row>
    <row r="191" spans="1:6" s="1" customFormat="1" ht="15">
      <c r="A191" s="78"/>
      <c r="B191" s="81"/>
      <c r="C191" s="222" t="s">
        <v>14</v>
      </c>
      <c r="D191" s="212">
        <f t="shared" si="11"/>
        <v>0</v>
      </c>
      <c r="E191" s="213"/>
      <c r="F191" s="213"/>
    </row>
    <row r="192" spans="1:6" s="1" customFormat="1" ht="15">
      <c r="A192" s="78" t="s">
        <v>181</v>
      </c>
      <c r="B192" s="81" t="s">
        <v>36</v>
      </c>
      <c r="C192" s="222" t="s">
        <v>37</v>
      </c>
      <c r="D192" s="212">
        <f t="shared" si="11"/>
        <v>0</v>
      </c>
      <c r="E192" s="213"/>
      <c r="F192" s="213"/>
    </row>
    <row r="193" spans="1:6" s="1" customFormat="1" ht="15">
      <c r="A193" s="78"/>
      <c r="B193" s="81"/>
      <c r="C193" s="222" t="s">
        <v>14</v>
      </c>
      <c r="D193" s="212">
        <f t="shared" si="11"/>
        <v>0</v>
      </c>
      <c r="E193" s="213"/>
      <c r="F193" s="213"/>
    </row>
    <row r="194" spans="1:6" s="1" customFormat="1" ht="15">
      <c r="A194" s="78" t="s">
        <v>182</v>
      </c>
      <c r="B194" s="81" t="s">
        <v>39</v>
      </c>
      <c r="C194" s="222" t="s">
        <v>14</v>
      </c>
      <c r="D194" s="212">
        <f t="shared" si="11"/>
        <v>6.4969999999999999</v>
      </c>
      <c r="E194" s="213"/>
      <c r="F194" s="213">
        <v>6.4969999999999999</v>
      </c>
    </row>
    <row r="195" spans="1:6" s="1" customFormat="1" ht="15">
      <c r="A195" s="78"/>
      <c r="B195" s="202" t="s">
        <v>204</v>
      </c>
      <c r="C195" s="115" t="s">
        <v>16</v>
      </c>
      <c r="D195" s="211">
        <f t="shared" si="10"/>
        <v>1</v>
      </c>
      <c r="E195" s="213">
        <v>1</v>
      </c>
      <c r="F195" s="213"/>
    </row>
    <row r="196" spans="1:6" s="1" customFormat="1" ht="15">
      <c r="A196" s="78"/>
      <c r="B196" s="81"/>
      <c r="C196" s="115" t="s">
        <v>14</v>
      </c>
      <c r="D196" s="211">
        <f t="shared" si="10"/>
        <v>8.0540000000000003</v>
      </c>
      <c r="E196" s="213">
        <f>E198+E200+E202+E204+E205</f>
        <v>8.0540000000000003</v>
      </c>
      <c r="F196" s="213"/>
    </row>
    <row r="197" spans="1:6" s="1" customFormat="1" ht="15">
      <c r="A197" s="78" t="s">
        <v>178</v>
      </c>
      <c r="B197" s="81" t="s">
        <v>28</v>
      </c>
      <c r="C197" s="222" t="s">
        <v>29</v>
      </c>
      <c r="D197" s="211">
        <f t="shared" si="10"/>
        <v>0</v>
      </c>
      <c r="E197" s="213"/>
      <c r="F197" s="213"/>
    </row>
    <row r="198" spans="1:6" s="1" customFormat="1" ht="15">
      <c r="A198" s="78"/>
      <c r="B198" s="81"/>
      <c r="C198" s="222" t="s">
        <v>14</v>
      </c>
      <c r="D198" s="211">
        <f t="shared" si="10"/>
        <v>0</v>
      </c>
      <c r="E198" s="213"/>
      <c r="F198" s="213"/>
    </row>
    <row r="199" spans="1:6" s="1" customFormat="1" ht="15">
      <c r="A199" s="78" t="s">
        <v>179</v>
      </c>
      <c r="B199" s="81" t="s">
        <v>31</v>
      </c>
      <c r="C199" s="222" t="s">
        <v>32</v>
      </c>
      <c r="D199" s="211">
        <f t="shared" si="10"/>
        <v>0</v>
      </c>
      <c r="E199" s="213"/>
      <c r="F199" s="213"/>
    </row>
    <row r="200" spans="1:6" s="1" customFormat="1" ht="15">
      <c r="A200" s="78"/>
      <c r="B200" s="81"/>
      <c r="C200" s="222" t="s">
        <v>14</v>
      </c>
      <c r="D200" s="211">
        <f t="shared" si="10"/>
        <v>0</v>
      </c>
      <c r="E200" s="213"/>
      <c r="F200" s="213"/>
    </row>
    <row r="201" spans="1:6" s="1" customFormat="1" ht="15">
      <c r="A201" s="78" t="s">
        <v>180</v>
      </c>
      <c r="B201" s="81" t="s">
        <v>34</v>
      </c>
      <c r="C201" s="222" t="s">
        <v>32</v>
      </c>
      <c r="D201" s="211">
        <f t="shared" si="10"/>
        <v>0</v>
      </c>
      <c r="E201" s="213"/>
      <c r="F201" s="213"/>
    </row>
    <row r="202" spans="1:6" s="1" customFormat="1" ht="15">
      <c r="A202" s="78"/>
      <c r="B202" s="81"/>
      <c r="C202" s="222" t="s">
        <v>14</v>
      </c>
      <c r="D202" s="211">
        <f t="shared" si="10"/>
        <v>0</v>
      </c>
      <c r="E202" s="213"/>
      <c r="F202" s="213"/>
    </row>
    <row r="203" spans="1:6" s="1" customFormat="1" ht="15">
      <c r="A203" s="78" t="s">
        <v>181</v>
      </c>
      <c r="B203" s="81" t="s">
        <v>36</v>
      </c>
      <c r="C203" s="222" t="s">
        <v>37</v>
      </c>
      <c r="D203" s="211">
        <f t="shared" si="10"/>
        <v>0</v>
      </c>
      <c r="E203" s="213"/>
      <c r="F203" s="213"/>
    </row>
    <row r="204" spans="1:6" s="1" customFormat="1" ht="15">
      <c r="A204" s="78"/>
      <c r="B204" s="81"/>
      <c r="C204" s="222" t="s">
        <v>14</v>
      </c>
      <c r="D204" s="211">
        <f t="shared" si="10"/>
        <v>0</v>
      </c>
      <c r="E204" s="213"/>
      <c r="F204" s="213"/>
    </row>
    <row r="205" spans="1:6" s="1" customFormat="1" ht="15">
      <c r="A205" s="78" t="s">
        <v>182</v>
      </c>
      <c r="B205" s="81" t="s">
        <v>39</v>
      </c>
      <c r="C205" s="222" t="s">
        <v>14</v>
      </c>
      <c r="D205" s="211">
        <f t="shared" si="10"/>
        <v>8.0540000000000003</v>
      </c>
      <c r="E205" s="213">
        <v>8.0540000000000003</v>
      </c>
      <c r="F205" s="213"/>
    </row>
    <row r="206" spans="1:6" s="1" customFormat="1" ht="15">
      <c r="A206" s="11"/>
      <c r="B206" s="203" t="s">
        <v>347</v>
      </c>
      <c r="C206" s="115" t="s">
        <v>16</v>
      </c>
      <c r="D206" s="211">
        <f>E206+F206</f>
        <v>1</v>
      </c>
      <c r="E206" s="213">
        <v>1</v>
      </c>
      <c r="F206" s="213"/>
    </row>
    <row r="207" spans="1:6" s="1" customFormat="1" ht="15">
      <c r="A207" s="11"/>
      <c r="B207" s="85"/>
      <c r="C207" s="115" t="s">
        <v>14</v>
      </c>
      <c r="D207" s="211">
        <f t="shared" ref="D207:D238" si="12">E207+F207</f>
        <v>1.625</v>
      </c>
      <c r="E207" s="213">
        <f>E209+E211+E213+E215+E216</f>
        <v>1.625</v>
      </c>
      <c r="F207" s="213"/>
    </row>
    <row r="208" spans="1:6" s="1" customFormat="1" ht="15">
      <c r="A208" s="122" t="s">
        <v>178</v>
      </c>
      <c r="B208" s="154" t="s">
        <v>28</v>
      </c>
      <c r="C208" s="115" t="s">
        <v>29</v>
      </c>
      <c r="D208" s="211">
        <f t="shared" si="12"/>
        <v>0</v>
      </c>
      <c r="E208" s="213"/>
      <c r="F208" s="213"/>
    </row>
    <row r="209" spans="1:6" s="1" customFormat="1" ht="15">
      <c r="A209" s="122"/>
      <c r="B209" s="154"/>
      <c r="C209" s="115" t="s">
        <v>14</v>
      </c>
      <c r="D209" s="211">
        <f t="shared" si="12"/>
        <v>0</v>
      </c>
      <c r="E209" s="213"/>
      <c r="F209" s="213"/>
    </row>
    <row r="210" spans="1:6" s="1" customFormat="1" ht="15">
      <c r="A210" s="122" t="s">
        <v>179</v>
      </c>
      <c r="B210" s="155" t="s">
        <v>31</v>
      </c>
      <c r="C210" s="115" t="s">
        <v>32</v>
      </c>
      <c r="D210" s="211">
        <f t="shared" si="12"/>
        <v>0</v>
      </c>
      <c r="E210" s="213"/>
      <c r="F210" s="213"/>
    </row>
    <row r="211" spans="1:6" s="1" customFormat="1" ht="15">
      <c r="A211" s="122"/>
      <c r="B211" s="155"/>
      <c r="C211" s="115" t="s">
        <v>14</v>
      </c>
      <c r="D211" s="211">
        <f t="shared" si="12"/>
        <v>0</v>
      </c>
      <c r="E211" s="213"/>
      <c r="F211" s="213"/>
    </row>
    <row r="212" spans="1:6" s="1" customFormat="1" ht="15">
      <c r="A212" s="122" t="s">
        <v>180</v>
      </c>
      <c r="B212" s="155" t="s">
        <v>34</v>
      </c>
      <c r="C212" s="115" t="s">
        <v>32</v>
      </c>
      <c r="D212" s="211">
        <f t="shared" si="12"/>
        <v>0</v>
      </c>
      <c r="E212" s="213"/>
      <c r="F212" s="213"/>
    </row>
    <row r="213" spans="1:6" s="1" customFormat="1" ht="15">
      <c r="A213" s="122"/>
      <c r="B213" s="155"/>
      <c r="C213" s="115" t="s">
        <v>14</v>
      </c>
      <c r="D213" s="211">
        <f t="shared" si="12"/>
        <v>0</v>
      </c>
      <c r="E213" s="213"/>
      <c r="F213" s="213"/>
    </row>
    <row r="214" spans="1:6" s="1" customFormat="1" ht="15">
      <c r="A214" s="122" t="s">
        <v>181</v>
      </c>
      <c r="B214" s="154" t="s">
        <v>36</v>
      </c>
      <c r="C214" s="115" t="s">
        <v>37</v>
      </c>
      <c r="D214" s="211">
        <f t="shared" si="12"/>
        <v>0</v>
      </c>
      <c r="E214" s="213"/>
      <c r="F214" s="213"/>
    </row>
    <row r="215" spans="1:6" s="1" customFormat="1" ht="15">
      <c r="A215" s="122"/>
      <c r="B215" s="154"/>
      <c r="C215" s="115" t="s">
        <v>14</v>
      </c>
      <c r="D215" s="211">
        <f t="shared" si="12"/>
        <v>0</v>
      </c>
      <c r="E215" s="213"/>
      <c r="F215" s="213"/>
    </row>
    <row r="216" spans="1:6" s="1" customFormat="1" ht="15">
      <c r="A216" s="11" t="s">
        <v>182</v>
      </c>
      <c r="B216" s="80" t="s">
        <v>39</v>
      </c>
      <c r="C216" s="115" t="s">
        <v>14</v>
      </c>
      <c r="D216" s="211">
        <f t="shared" si="12"/>
        <v>1.625</v>
      </c>
      <c r="E216" s="213">
        <v>1.625</v>
      </c>
      <c r="F216" s="213"/>
    </row>
    <row r="217" spans="1:6" s="1" customFormat="1" ht="15">
      <c r="A217" s="78"/>
      <c r="B217" s="202" t="s">
        <v>205</v>
      </c>
      <c r="C217" s="115" t="s">
        <v>16</v>
      </c>
      <c r="D217" s="211">
        <f t="shared" si="12"/>
        <v>1</v>
      </c>
      <c r="E217" s="213">
        <v>1</v>
      </c>
      <c r="F217" s="213"/>
    </row>
    <row r="218" spans="1:6" s="1" customFormat="1" ht="15">
      <c r="A218" s="78"/>
      <c r="B218" s="81"/>
      <c r="C218" s="115" t="s">
        <v>14</v>
      </c>
      <c r="D218" s="211">
        <f t="shared" si="12"/>
        <v>57.798000000000002</v>
      </c>
      <c r="E218" s="213">
        <f>E220+E222+E224+E226+E227</f>
        <v>57.798000000000002</v>
      </c>
      <c r="F218" s="213"/>
    </row>
    <row r="219" spans="1:6" s="1" customFormat="1" ht="15">
      <c r="A219" s="78" t="s">
        <v>178</v>
      </c>
      <c r="B219" s="81" t="s">
        <v>28</v>
      </c>
      <c r="C219" s="222" t="s">
        <v>29</v>
      </c>
      <c r="D219" s="211">
        <f t="shared" si="12"/>
        <v>0</v>
      </c>
      <c r="E219" s="213"/>
      <c r="F219" s="213"/>
    </row>
    <row r="220" spans="1:6" s="1" customFormat="1" ht="15">
      <c r="A220" s="78"/>
      <c r="B220" s="81"/>
      <c r="C220" s="222" t="s">
        <v>14</v>
      </c>
      <c r="D220" s="211">
        <f t="shared" si="12"/>
        <v>0</v>
      </c>
      <c r="E220" s="213"/>
      <c r="F220" s="213"/>
    </row>
    <row r="221" spans="1:6" s="1" customFormat="1" ht="15">
      <c r="A221" s="78" t="s">
        <v>179</v>
      </c>
      <c r="B221" s="81" t="s">
        <v>31</v>
      </c>
      <c r="C221" s="222" t="s">
        <v>32</v>
      </c>
      <c r="D221" s="211">
        <f t="shared" si="12"/>
        <v>130</v>
      </c>
      <c r="E221" s="213">
        <v>130</v>
      </c>
      <c r="F221" s="213"/>
    </row>
    <row r="222" spans="1:6" s="1" customFormat="1" ht="15">
      <c r="A222" s="78"/>
      <c r="B222" s="81"/>
      <c r="C222" s="222" t="s">
        <v>14</v>
      </c>
      <c r="D222" s="211">
        <f t="shared" si="12"/>
        <v>57.798000000000002</v>
      </c>
      <c r="E222" s="213">
        <v>57.798000000000002</v>
      </c>
      <c r="F222" s="213"/>
    </row>
    <row r="223" spans="1:6" s="1" customFormat="1" ht="15">
      <c r="A223" s="78" t="s">
        <v>180</v>
      </c>
      <c r="B223" s="81" t="s">
        <v>34</v>
      </c>
      <c r="C223" s="222" t="s">
        <v>32</v>
      </c>
      <c r="D223" s="211">
        <f t="shared" si="12"/>
        <v>0</v>
      </c>
      <c r="E223" s="213"/>
      <c r="F223" s="213"/>
    </row>
    <row r="224" spans="1:6" s="1" customFormat="1" ht="15">
      <c r="A224" s="78"/>
      <c r="B224" s="81"/>
      <c r="C224" s="222" t="s">
        <v>14</v>
      </c>
      <c r="D224" s="211">
        <f t="shared" si="12"/>
        <v>0</v>
      </c>
      <c r="E224" s="213"/>
      <c r="F224" s="213"/>
    </row>
    <row r="225" spans="1:6" s="1" customFormat="1" ht="15">
      <c r="A225" s="78" t="s">
        <v>181</v>
      </c>
      <c r="B225" s="81" t="s">
        <v>36</v>
      </c>
      <c r="C225" s="222" t="s">
        <v>37</v>
      </c>
      <c r="D225" s="211">
        <f t="shared" si="12"/>
        <v>0</v>
      </c>
      <c r="E225" s="213"/>
      <c r="F225" s="213"/>
    </row>
    <row r="226" spans="1:6" s="1" customFormat="1" ht="15">
      <c r="A226" s="78"/>
      <c r="B226" s="81"/>
      <c r="C226" s="222" t="s">
        <v>14</v>
      </c>
      <c r="D226" s="211">
        <f t="shared" si="12"/>
        <v>0</v>
      </c>
      <c r="E226" s="213"/>
      <c r="F226" s="213"/>
    </row>
    <row r="227" spans="1:6" s="1" customFormat="1" ht="15">
      <c r="A227" s="78" t="s">
        <v>182</v>
      </c>
      <c r="B227" s="81" t="s">
        <v>39</v>
      </c>
      <c r="C227" s="222" t="s">
        <v>14</v>
      </c>
      <c r="D227" s="211">
        <f t="shared" si="12"/>
        <v>0</v>
      </c>
      <c r="E227" s="213"/>
      <c r="F227" s="213"/>
    </row>
    <row r="228" spans="1:6" s="1" customFormat="1" ht="15">
      <c r="A228" s="78"/>
      <c r="B228" s="202" t="s">
        <v>206</v>
      </c>
      <c r="C228" s="115" t="s">
        <v>16</v>
      </c>
      <c r="D228" s="211">
        <f t="shared" si="12"/>
        <v>1</v>
      </c>
      <c r="E228" s="213">
        <v>1</v>
      </c>
      <c r="F228" s="213"/>
    </row>
    <row r="229" spans="1:6" s="1" customFormat="1" ht="15">
      <c r="A229" s="78"/>
      <c r="B229" s="81"/>
      <c r="C229" s="115" t="s">
        <v>14</v>
      </c>
      <c r="D229" s="211">
        <f t="shared" si="12"/>
        <v>77.41</v>
      </c>
      <c r="E229" s="213">
        <f>E231+E233+E235+E237+E238</f>
        <v>77.41</v>
      </c>
      <c r="F229" s="213"/>
    </row>
    <row r="230" spans="1:6" s="1" customFormat="1" ht="15">
      <c r="A230" s="78" t="s">
        <v>178</v>
      </c>
      <c r="B230" s="81" t="s">
        <v>28</v>
      </c>
      <c r="C230" s="222" t="s">
        <v>29</v>
      </c>
      <c r="D230" s="211">
        <f t="shared" si="12"/>
        <v>0</v>
      </c>
      <c r="E230" s="213"/>
      <c r="F230" s="213"/>
    </row>
    <row r="231" spans="1:6" s="1" customFormat="1" ht="15">
      <c r="A231" s="78"/>
      <c r="B231" s="81"/>
      <c r="C231" s="222" t="s">
        <v>14</v>
      </c>
      <c r="D231" s="211">
        <f t="shared" si="12"/>
        <v>0</v>
      </c>
      <c r="E231" s="213"/>
      <c r="F231" s="213"/>
    </row>
    <row r="232" spans="1:6" s="1" customFormat="1" ht="15">
      <c r="A232" s="78" t="s">
        <v>179</v>
      </c>
      <c r="B232" s="81" t="s">
        <v>31</v>
      </c>
      <c r="C232" s="222" t="s">
        <v>32</v>
      </c>
      <c r="D232" s="211">
        <f t="shared" si="12"/>
        <v>160</v>
      </c>
      <c r="E232" s="213">
        <v>160</v>
      </c>
      <c r="F232" s="213"/>
    </row>
    <row r="233" spans="1:6" s="1" customFormat="1" ht="15">
      <c r="A233" s="78"/>
      <c r="B233" s="81"/>
      <c r="C233" s="222" t="s">
        <v>14</v>
      </c>
      <c r="D233" s="211">
        <f t="shared" si="12"/>
        <v>70.998999999999995</v>
      </c>
      <c r="E233" s="213">
        <v>70.998999999999995</v>
      </c>
      <c r="F233" s="213"/>
    </row>
    <row r="234" spans="1:6" s="1" customFormat="1" ht="15">
      <c r="A234" s="78" t="s">
        <v>180</v>
      </c>
      <c r="B234" s="81" t="s">
        <v>34</v>
      </c>
      <c r="C234" s="222" t="s">
        <v>32</v>
      </c>
      <c r="D234" s="211">
        <f t="shared" si="12"/>
        <v>0</v>
      </c>
      <c r="E234" s="213"/>
      <c r="F234" s="213"/>
    </row>
    <row r="235" spans="1:6" s="1" customFormat="1" ht="15">
      <c r="A235" s="78"/>
      <c r="B235" s="81"/>
      <c r="C235" s="222" t="s">
        <v>14</v>
      </c>
      <c r="D235" s="211">
        <f t="shared" si="12"/>
        <v>0</v>
      </c>
      <c r="E235" s="213"/>
      <c r="F235" s="213"/>
    </row>
    <row r="236" spans="1:6" s="1" customFormat="1" ht="15">
      <c r="A236" s="78" t="s">
        <v>181</v>
      </c>
      <c r="B236" s="81" t="s">
        <v>36</v>
      </c>
      <c r="C236" s="222" t="s">
        <v>37</v>
      </c>
      <c r="D236" s="211">
        <f t="shared" si="12"/>
        <v>0</v>
      </c>
      <c r="E236" s="213"/>
      <c r="F236" s="213"/>
    </row>
    <row r="237" spans="1:6" s="1" customFormat="1" ht="15">
      <c r="A237" s="78"/>
      <c r="B237" s="81"/>
      <c r="C237" s="222" t="s">
        <v>14</v>
      </c>
      <c r="D237" s="211">
        <f t="shared" si="12"/>
        <v>0</v>
      </c>
      <c r="E237" s="213"/>
      <c r="F237" s="213"/>
    </row>
    <row r="238" spans="1:6" s="1" customFormat="1" ht="15">
      <c r="A238" s="78" t="s">
        <v>182</v>
      </c>
      <c r="B238" s="81" t="s">
        <v>39</v>
      </c>
      <c r="C238" s="222" t="s">
        <v>14</v>
      </c>
      <c r="D238" s="211">
        <f t="shared" si="12"/>
        <v>6.4109999999999996</v>
      </c>
      <c r="E238" s="213">
        <v>6.4109999999999996</v>
      </c>
      <c r="F238" s="213"/>
    </row>
    <row r="239" spans="1:6" s="1" customFormat="1" ht="15">
      <c r="A239" s="78"/>
      <c r="B239" s="202" t="s">
        <v>207</v>
      </c>
      <c r="C239" s="115" t="s">
        <v>16</v>
      </c>
      <c r="D239" s="212">
        <v>1</v>
      </c>
      <c r="E239" s="213"/>
      <c r="F239" s="213">
        <v>1</v>
      </c>
    </row>
    <row r="240" spans="1:6" s="1" customFormat="1" ht="15">
      <c r="A240" s="78"/>
      <c r="B240" s="81"/>
      <c r="C240" s="115" t="s">
        <v>14</v>
      </c>
      <c r="D240" s="212">
        <f t="shared" ref="D240:D249" si="13">E240+F240</f>
        <v>106.15200000000002</v>
      </c>
      <c r="E240" s="213">
        <f>E242+E244+E246+E248+E249</f>
        <v>73.665000000000006</v>
      </c>
      <c r="F240" s="213">
        <f>F242+F244+F246+F248+F249</f>
        <v>32.487000000000002</v>
      </c>
    </row>
    <row r="241" spans="1:6" s="1" customFormat="1" ht="15">
      <c r="A241" s="78" t="s">
        <v>178</v>
      </c>
      <c r="B241" s="81" t="s">
        <v>28</v>
      </c>
      <c r="C241" s="222" t="s">
        <v>29</v>
      </c>
      <c r="D241" s="212">
        <f t="shared" si="13"/>
        <v>0</v>
      </c>
      <c r="E241" s="213"/>
      <c r="F241" s="213"/>
    </row>
    <row r="242" spans="1:6" s="1" customFormat="1" ht="15">
      <c r="A242" s="78"/>
      <c r="B242" s="81"/>
      <c r="C242" s="222" t="s">
        <v>14</v>
      </c>
      <c r="D242" s="212">
        <f t="shared" si="13"/>
        <v>0</v>
      </c>
      <c r="E242" s="213"/>
      <c r="F242" s="213"/>
    </row>
    <row r="243" spans="1:6" s="1" customFormat="1" ht="15">
      <c r="A243" s="78" t="s">
        <v>179</v>
      </c>
      <c r="B243" s="81" t="s">
        <v>31</v>
      </c>
      <c r="C243" s="222" t="s">
        <v>32</v>
      </c>
      <c r="D243" s="212">
        <f t="shared" si="13"/>
        <v>160</v>
      </c>
      <c r="E243" s="213">
        <v>160</v>
      </c>
      <c r="F243" s="213"/>
    </row>
    <row r="244" spans="1:6" s="1" customFormat="1" ht="15">
      <c r="A244" s="78"/>
      <c r="B244" s="81"/>
      <c r="C244" s="222" t="s">
        <v>14</v>
      </c>
      <c r="D244" s="212">
        <f t="shared" si="13"/>
        <v>71</v>
      </c>
      <c r="E244" s="213">
        <v>71</v>
      </c>
      <c r="F244" s="213"/>
    </row>
    <row r="245" spans="1:6" s="1" customFormat="1" ht="15">
      <c r="A245" s="78" t="s">
        <v>180</v>
      </c>
      <c r="B245" s="81" t="s">
        <v>34</v>
      </c>
      <c r="C245" s="222" t="s">
        <v>32</v>
      </c>
      <c r="D245" s="212">
        <f t="shared" si="13"/>
        <v>0</v>
      </c>
      <c r="E245" s="213"/>
      <c r="F245" s="213"/>
    </row>
    <row r="246" spans="1:6" s="1" customFormat="1" ht="15">
      <c r="A246" s="78"/>
      <c r="B246" s="81"/>
      <c r="C246" s="222" t="s">
        <v>14</v>
      </c>
      <c r="D246" s="212">
        <f t="shared" si="13"/>
        <v>0</v>
      </c>
      <c r="E246" s="213"/>
      <c r="F246" s="213"/>
    </row>
    <row r="247" spans="1:6" s="1" customFormat="1" ht="15">
      <c r="A247" s="78" t="s">
        <v>181</v>
      </c>
      <c r="B247" s="81" t="s">
        <v>36</v>
      </c>
      <c r="C247" s="222" t="s">
        <v>37</v>
      </c>
      <c r="D247" s="212">
        <f t="shared" si="13"/>
        <v>0</v>
      </c>
      <c r="E247" s="213"/>
      <c r="F247" s="213"/>
    </row>
    <row r="248" spans="1:6" s="1" customFormat="1" ht="15">
      <c r="A248" s="78"/>
      <c r="B248" s="81"/>
      <c r="C248" s="222" t="s">
        <v>14</v>
      </c>
      <c r="D248" s="212">
        <f t="shared" si="13"/>
        <v>0</v>
      </c>
      <c r="E248" s="213"/>
      <c r="F248" s="213"/>
    </row>
    <row r="249" spans="1:6" s="1" customFormat="1" ht="15">
      <c r="A249" s="78" t="s">
        <v>182</v>
      </c>
      <c r="B249" s="81" t="s">
        <v>39</v>
      </c>
      <c r="C249" s="222" t="s">
        <v>14</v>
      </c>
      <c r="D249" s="212">
        <f t="shared" si="13"/>
        <v>35.152000000000001</v>
      </c>
      <c r="E249" s="213">
        <v>2.665</v>
      </c>
      <c r="F249" s="213">
        <v>32.487000000000002</v>
      </c>
    </row>
    <row r="250" spans="1:6" s="1" customFormat="1" ht="15">
      <c r="A250" s="78"/>
      <c r="B250" s="81" t="s">
        <v>208</v>
      </c>
      <c r="C250" s="115" t="s">
        <v>16</v>
      </c>
      <c r="D250" s="212">
        <v>1</v>
      </c>
      <c r="E250" s="213"/>
      <c r="F250" s="213">
        <v>1</v>
      </c>
    </row>
    <row r="251" spans="1:6" s="1" customFormat="1" ht="15">
      <c r="A251" s="78"/>
      <c r="B251" s="81"/>
      <c r="C251" s="115" t="s">
        <v>14</v>
      </c>
      <c r="D251" s="212">
        <f>E251+F251</f>
        <v>6.4969999999999999</v>
      </c>
      <c r="E251" s="213">
        <f>E253+E255+E257+E259+E260</f>
        <v>0</v>
      </c>
      <c r="F251" s="213">
        <f>F253+F255+F257+F259+F260</f>
        <v>6.4969999999999999</v>
      </c>
    </row>
    <row r="252" spans="1:6" s="1" customFormat="1" ht="15">
      <c r="A252" s="78" t="s">
        <v>178</v>
      </c>
      <c r="B252" s="81" t="s">
        <v>28</v>
      </c>
      <c r="C252" s="222" t="s">
        <v>29</v>
      </c>
      <c r="D252" s="212">
        <f t="shared" ref="D252:D260" si="14">E252+F252</f>
        <v>0</v>
      </c>
      <c r="E252" s="213"/>
      <c r="F252" s="213"/>
    </row>
    <row r="253" spans="1:6" s="1" customFormat="1" ht="15">
      <c r="A253" s="78"/>
      <c r="B253" s="81"/>
      <c r="C253" s="222" t="s">
        <v>14</v>
      </c>
      <c r="D253" s="212">
        <f t="shared" si="14"/>
        <v>0</v>
      </c>
      <c r="E253" s="213"/>
      <c r="F253" s="213"/>
    </row>
    <row r="254" spans="1:6" s="1" customFormat="1" ht="15">
      <c r="A254" s="78" t="s">
        <v>179</v>
      </c>
      <c r="B254" s="81" t="s">
        <v>31</v>
      </c>
      <c r="C254" s="222" t="s">
        <v>32</v>
      </c>
      <c r="D254" s="212">
        <f t="shared" si="14"/>
        <v>0</v>
      </c>
      <c r="E254" s="213"/>
      <c r="F254" s="213"/>
    </row>
    <row r="255" spans="1:6" s="1" customFormat="1" ht="15">
      <c r="A255" s="78"/>
      <c r="B255" s="81"/>
      <c r="C255" s="222" t="s">
        <v>14</v>
      </c>
      <c r="D255" s="212">
        <f t="shared" si="14"/>
        <v>0</v>
      </c>
      <c r="E255" s="213"/>
      <c r="F255" s="213"/>
    </row>
    <row r="256" spans="1:6" s="1" customFormat="1" ht="15">
      <c r="A256" s="78" t="s">
        <v>180</v>
      </c>
      <c r="B256" s="81" t="s">
        <v>34</v>
      </c>
      <c r="C256" s="222" t="s">
        <v>32</v>
      </c>
      <c r="D256" s="212">
        <f t="shared" si="14"/>
        <v>0</v>
      </c>
      <c r="E256" s="213"/>
      <c r="F256" s="213"/>
    </row>
    <row r="257" spans="1:6" s="1" customFormat="1" ht="15">
      <c r="A257" s="78"/>
      <c r="B257" s="81"/>
      <c r="C257" s="222" t="s">
        <v>14</v>
      </c>
      <c r="D257" s="212">
        <f t="shared" si="14"/>
        <v>0</v>
      </c>
      <c r="E257" s="213"/>
      <c r="F257" s="213"/>
    </row>
    <row r="258" spans="1:6" s="1" customFormat="1" ht="15">
      <c r="A258" s="78" t="s">
        <v>181</v>
      </c>
      <c r="B258" s="81" t="s">
        <v>36</v>
      </c>
      <c r="C258" s="222" t="s">
        <v>37</v>
      </c>
      <c r="D258" s="212">
        <f t="shared" si="14"/>
        <v>0</v>
      </c>
      <c r="E258" s="213"/>
      <c r="F258" s="213"/>
    </row>
    <row r="259" spans="1:6" s="1" customFormat="1" ht="15">
      <c r="A259" s="78"/>
      <c r="B259" s="81"/>
      <c r="C259" s="222" t="s">
        <v>14</v>
      </c>
      <c r="D259" s="212">
        <f t="shared" si="14"/>
        <v>0</v>
      </c>
      <c r="E259" s="213"/>
      <c r="F259" s="213"/>
    </row>
    <row r="260" spans="1:6" s="1" customFormat="1" ht="15">
      <c r="A260" s="78" t="s">
        <v>182</v>
      </c>
      <c r="B260" s="81" t="s">
        <v>39</v>
      </c>
      <c r="C260" s="222" t="s">
        <v>14</v>
      </c>
      <c r="D260" s="212">
        <f t="shared" si="14"/>
        <v>6.4969999999999999</v>
      </c>
      <c r="E260" s="213"/>
      <c r="F260" s="213">
        <v>6.4969999999999999</v>
      </c>
    </row>
    <row r="261" spans="1:6" s="1" customFormat="1" ht="15">
      <c r="A261" s="78"/>
      <c r="B261" s="202" t="s">
        <v>209</v>
      </c>
      <c r="C261" s="115" t="s">
        <v>16</v>
      </c>
      <c r="D261" s="212">
        <v>1</v>
      </c>
      <c r="E261" s="213"/>
      <c r="F261" s="213">
        <v>1</v>
      </c>
    </row>
    <row r="262" spans="1:6" s="1" customFormat="1" ht="15">
      <c r="A262" s="78"/>
      <c r="B262" s="81"/>
      <c r="C262" s="115" t="s">
        <v>14</v>
      </c>
      <c r="D262" s="212">
        <f>E262+F262</f>
        <v>74.676000000000002</v>
      </c>
      <c r="E262" s="213">
        <f>E264+E266+E268+E270+E271</f>
        <v>3.2050000000000001</v>
      </c>
      <c r="F262" s="213">
        <f>F264+F266+F268+F270+F271</f>
        <v>71.471000000000004</v>
      </c>
    </row>
    <row r="263" spans="1:6" s="1" customFormat="1" ht="15">
      <c r="A263" s="78" t="s">
        <v>178</v>
      </c>
      <c r="B263" s="81" t="s">
        <v>28</v>
      </c>
      <c r="C263" s="222" t="s">
        <v>29</v>
      </c>
      <c r="D263" s="212">
        <f t="shared" ref="D263:D293" si="15">E263+F263</f>
        <v>0</v>
      </c>
      <c r="E263" s="213"/>
      <c r="F263" s="213"/>
    </row>
    <row r="264" spans="1:6" s="1" customFormat="1" ht="15">
      <c r="A264" s="78"/>
      <c r="B264" s="81"/>
      <c r="C264" s="222" t="s">
        <v>14</v>
      </c>
      <c r="D264" s="212">
        <f t="shared" si="15"/>
        <v>0</v>
      </c>
      <c r="E264" s="213"/>
      <c r="F264" s="213"/>
    </row>
    <row r="265" spans="1:6" s="1" customFormat="1" ht="15">
      <c r="A265" s="78" t="s">
        <v>179</v>
      </c>
      <c r="B265" s="81" t="s">
        <v>31</v>
      </c>
      <c r="C265" s="222" t="s">
        <v>32</v>
      </c>
      <c r="D265" s="212">
        <f t="shared" si="15"/>
        <v>0</v>
      </c>
      <c r="E265" s="213"/>
      <c r="F265" s="213"/>
    </row>
    <row r="266" spans="1:6" s="1" customFormat="1" ht="15">
      <c r="A266" s="78"/>
      <c r="B266" s="81"/>
      <c r="C266" s="222" t="s">
        <v>14</v>
      </c>
      <c r="D266" s="212">
        <f t="shared" si="15"/>
        <v>0</v>
      </c>
      <c r="E266" s="213"/>
      <c r="F266" s="213"/>
    </row>
    <row r="267" spans="1:6" s="1" customFormat="1" ht="15">
      <c r="A267" s="78" t="s">
        <v>180</v>
      </c>
      <c r="B267" s="81" t="s">
        <v>34</v>
      </c>
      <c r="C267" s="222" t="s">
        <v>32</v>
      </c>
      <c r="D267" s="212">
        <f t="shared" si="15"/>
        <v>0</v>
      </c>
      <c r="E267" s="213"/>
      <c r="F267" s="213"/>
    </row>
    <row r="268" spans="1:6" s="1" customFormat="1" ht="15">
      <c r="A268" s="78"/>
      <c r="B268" s="81"/>
      <c r="C268" s="222" t="s">
        <v>14</v>
      </c>
      <c r="D268" s="212">
        <f t="shared" si="15"/>
        <v>0</v>
      </c>
      <c r="E268" s="213"/>
      <c r="F268" s="213"/>
    </row>
    <row r="269" spans="1:6" s="1" customFormat="1" ht="15">
      <c r="A269" s="78" t="s">
        <v>181</v>
      </c>
      <c r="B269" s="81" t="s">
        <v>36</v>
      </c>
      <c r="C269" s="222" t="s">
        <v>37</v>
      </c>
      <c r="D269" s="212">
        <f t="shared" si="15"/>
        <v>0</v>
      </c>
      <c r="E269" s="213"/>
      <c r="F269" s="213"/>
    </row>
    <row r="270" spans="1:6" s="1" customFormat="1" ht="15">
      <c r="A270" s="78"/>
      <c r="B270" s="81"/>
      <c r="C270" s="222" t="s">
        <v>14</v>
      </c>
      <c r="D270" s="212">
        <f t="shared" si="15"/>
        <v>0</v>
      </c>
      <c r="E270" s="213"/>
      <c r="F270" s="213"/>
    </row>
    <row r="271" spans="1:6" s="1" customFormat="1" ht="15">
      <c r="A271" s="78" t="s">
        <v>182</v>
      </c>
      <c r="B271" s="81" t="s">
        <v>39</v>
      </c>
      <c r="C271" s="222" t="s">
        <v>14</v>
      </c>
      <c r="D271" s="212">
        <f t="shared" si="15"/>
        <v>74.676000000000002</v>
      </c>
      <c r="E271" s="213">
        <v>3.2050000000000001</v>
      </c>
      <c r="F271" s="213">
        <v>71.471000000000004</v>
      </c>
    </row>
    <row r="272" spans="1:6" s="1" customFormat="1" ht="15">
      <c r="A272" s="78"/>
      <c r="B272" s="202" t="s">
        <v>210</v>
      </c>
      <c r="C272" s="115" t="s">
        <v>16</v>
      </c>
      <c r="D272" s="211">
        <f t="shared" si="15"/>
        <v>1</v>
      </c>
      <c r="E272" s="213">
        <v>1</v>
      </c>
      <c r="F272" s="213"/>
    </row>
    <row r="273" spans="1:6" s="1" customFormat="1" ht="15">
      <c r="A273" s="78"/>
      <c r="B273" s="81"/>
      <c r="C273" s="115" t="s">
        <v>14</v>
      </c>
      <c r="D273" s="211">
        <f t="shared" si="15"/>
        <v>1.0620000000000001</v>
      </c>
      <c r="E273" s="213">
        <f>E275+E277+E279+E281+E282</f>
        <v>1.0620000000000001</v>
      </c>
      <c r="F273" s="213"/>
    </row>
    <row r="274" spans="1:6" s="1" customFormat="1" ht="15">
      <c r="A274" s="78" t="s">
        <v>178</v>
      </c>
      <c r="B274" s="81" t="s">
        <v>28</v>
      </c>
      <c r="C274" s="222" t="s">
        <v>29</v>
      </c>
      <c r="D274" s="211">
        <f t="shared" si="15"/>
        <v>0</v>
      </c>
      <c r="E274" s="213"/>
      <c r="F274" s="213"/>
    </row>
    <row r="275" spans="1:6" s="1" customFormat="1" ht="15">
      <c r="A275" s="78"/>
      <c r="B275" s="81"/>
      <c r="C275" s="222" t="s">
        <v>14</v>
      </c>
      <c r="D275" s="211">
        <f t="shared" si="15"/>
        <v>0</v>
      </c>
      <c r="E275" s="213"/>
      <c r="F275" s="213"/>
    </row>
    <row r="276" spans="1:6" s="1" customFormat="1" ht="15">
      <c r="A276" s="78" t="s">
        <v>179</v>
      </c>
      <c r="B276" s="81" t="s">
        <v>31</v>
      </c>
      <c r="C276" s="222" t="s">
        <v>32</v>
      </c>
      <c r="D276" s="211">
        <f t="shared" si="15"/>
        <v>0</v>
      </c>
      <c r="E276" s="213"/>
      <c r="F276" s="213"/>
    </row>
    <row r="277" spans="1:6" s="1" customFormat="1" ht="15">
      <c r="A277" s="78"/>
      <c r="B277" s="81"/>
      <c r="C277" s="222" t="s">
        <v>14</v>
      </c>
      <c r="D277" s="211">
        <f t="shared" si="15"/>
        <v>0</v>
      </c>
      <c r="E277" s="213"/>
      <c r="F277" s="213"/>
    </row>
    <row r="278" spans="1:6" s="1" customFormat="1" ht="15">
      <c r="A278" s="78" t="s">
        <v>180</v>
      </c>
      <c r="B278" s="81" t="s">
        <v>34</v>
      </c>
      <c r="C278" s="222" t="s">
        <v>32</v>
      </c>
      <c r="D278" s="211">
        <f t="shared" si="15"/>
        <v>0</v>
      </c>
      <c r="E278" s="213"/>
      <c r="F278" s="213"/>
    </row>
    <row r="279" spans="1:6" s="1" customFormat="1" ht="15">
      <c r="A279" s="78"/>
      <c r="B279" s="81"/>
      <c r="C279" s="222" t="s">
        <v>14</v>
      </c>
      <c r="D279" s="211">
        <f t="shared" si="15"/>
        <v>0</v>
      </c>
      <c r="E279" s="213"/>
      <c r="F279" s="213"/>
    </row>
    <row r="280" spans="1:6" s="1" customFormat="1" ht="15">
      <c r="A280" s="78" t="s">
        <v>181</v>
      </c>
      <c r="B280" s="81" t="s">
        <v>36</v>
      </c>
      <c r="C280" s="222" t="s">
        <v>37</v>
      </c>
      <c r="D280" s="211">
        <f t="shared" si="15"/>
        <v>0</v>
      </c>
      <c r="E280" s="213"/>
      <c r="F280" s="213"/>
    </row>
    <row r="281" spans="1:6" s="1" customFormat="1" ht="15">
      <c r="A281" s="78"/>
      <c r="B281" s="81"/>
      <c r="C281" s="222" t="s">
        <v>14</v>
      </c>
      <c r="D281" s="211">
        <f t="shared" si="15"/>
        <v>0</v>
      </c>
      <c r="E281" s="213"/>
      <c r="F281" s="213"/>
    </row>
    <row r="282" spans="1:6" s="1" customFormat="1" ht="15">
      <c r="A282" s="78" t="s">
        <v>182</v>
      </c>
      <c r="B282" s="81" t="s">
        <v>39</v>
      </c>
      <c r="C282" s="222" t="s">
        <v>14</v>
      </c>
      <c r="D282" s="211">
        <f t="shared" si="15"/>
        <v>1.0620000000000001</v>
      </c>
      <c r="E282" s="213">
        <v>1.0620000000000001</v>
      </c>
      <c r="F282" s="213"/>
    </row>
    <row r="283" spans="1:6" s="1" customFormat="1" ht="15">
      <c r="A283" s="78"/>
      <c r="B283" s="202" t="s">
        <v>211</v>
      </c>
      <c r="C283" s="115" t="s">
        <v>16</v>
      </c>
      <c r="D283" s="211">
        <f t="shared" si="15"/>
        <v>1</v>
      </c>
      <c r="E283" s="213">
        <v>1</v>
      </c>
      <c r="F283" s="213"/>
    </row>
    <row r="284" spans="1:6" s="1" customFormat="1" ht="15">
      <c r="A284" s="78"/>
      <c r="B284" s="81"/>
      <c r="C284" s="115" t="s">
        <v>14</v>
      </c>
      <c r="D284" s="211">
        <f t="shared" si="15"/>
        <v>17.736000000000001</v>
      </c>
      <c r="E284" s="213">
        <f>E286+E288+E290+E292+E293</f>
        <v>17.736000000000001</v>
      </c>
      <c r="F284" s="213"/>
    </row>
    <row r="285" spans="1:6" s="1" customFormat="1" ht="15">
      <c r="A285" s="78" t="s">
        <v>178</v>
      </c>
      <c r="B285" s="81" t="s">
        <v>28</v>
      </c>
      <c r="C285" s="222" t="s">
        <v>29</v>
      </c>
      <c r="D285" s="211">
        <f t="shared" si="15"/>
        <v>0</v>
      </c>
      <c r="E285" s="213"/>
      <c r="F285" s="213"/>
    </row>
    <row r="286" spans="1:6" s="1" customFormat="1" ht="15">
      <c r="A286" s="78"/>
      <c r="B286" s="81"/>
      <c r="C286" s="222" t="s">
        <v>14</v>
      </c>
      <c r="D286" s="211">
        <f t="shared" si="15"/>
        <v>0</v>
      </c>
      <c r="E286" s="213"/>
      <c r="F286" s="213"/>
    </row>
    <row r="287" spans="1:6" s="1" customFormat="1" ht="15">
      <c r="A287" s="78" t="s">
        <v>179</v>
      </c>
      <c r="B287" s="81" t="s">
        <v>31</v>
      </c>
      <c r="C287" s="222" t="s">
        <v>32</v>
      </c>
      <c r="D287" s="211">
        <f t="shared" si="15"/>
        <v>0</v>
      </c>
      <c r="E287" s="213"/>
      <c r="F287" s="213"/>
    </row>
    <row r="288" spans="1:6" s="1" customFormat="1" ht="15">
      <c r="A288" s="78"/>
      <c r="B288" s="81"/>
      <c r="C288" s="222" t="s">
        <v>14</v>
      </c>
      <c r="D288" s="211">
        <f t="shared" si="15"/>
        <v>0</v>
      </c>
      <c r="E288" s="213"/>
      <c r="F288" s="213"/>
    </row>
    <row r="289" spans="1:6" s="1" customFormat="1" ht="15">
      <c r="A289" s="78" t="s">
        <v>180</v>
      </c>
      <c r="B289" s="81" t="s">
        <v>34</v>
      </c>
      <c r="C289" s="222" t="s">
        <v>32</v>
      </c>
      <c r="D289" s="211">
        <f t="shared" si="15"/>
        <v>0</v>
      </c>
      <c r="E289" s="213"/>
      <c r="F289" s="213"/>
    </row>
    <row r="290" spans="1:6" s="1" customFormat="1" ht="15">
      <c r="A290" s="78"/>
      <c r="B290" s="81"/>
      <c r="C290" s="222" t="s">
        <v>14</v>
      </c>
      <c r="D290" s="211">
        <f t="shared" si="15"/>
        <v>0</v>
      </c>
      <c r="E290" s="213"/>
      <c r="F290" s="213"/>
    </row>
    <row r="291" spans="1:6" s="1" customFormat="1" ht="15">
      <c r="A291" s="78" t="s">
        <v>181</v>
      </c>
      <c r="B291" s="81" t="s">
        <v>36</v>
      </c>
      <c r="C291" s="222" t="s">
        <v>37</v>
      </c>
      <c r="D291" s="211">
        <f t="shared" si="15"/>
        <v>0</v>
      </c>
      <c r="E291" s="213"/>
      <c r="F291" s="213"/>
    </row>
    <row r="292" spans="1:6" s="1" customFormat="1" ht="15">
      <c r="A292" s="78"/>
      <c r="B292" s="81"/>
      <c r="C292" s="222" t="s">
        <v>14</v>
      </c>
      <c r="D292" s="211">
        <f t="shared" si="15"/>
        <v>0</v>
      </c>
      <c r="E292" s="213"/>
      <c r="F292" s="213"/>
    </row>
    <row r="293" spans="1:6" s="1" customFormat="1" ht="15">
      <c r="A293" s="78" t="s">
        <v>182</v>
      </c>
      <c r="B293" s="81" t="s">
        <v>39</v>
      </c>
      <c r="C293" s="222" t="s">
        <v>14</v>
      </c>
      <c r="D293" s="211">
        <f t="shared" si="15"/>
        <v>17.736000000000001</v>
      </c>
      <c r="E293" s="213">
        <v>17.736000000000001</v>
      </c>
      <c r="F293" s="213"/>
    </row>
    <row r="294" spans="1:6" s="1" customFormat="1" ht="15">
      <c r="A294" s="78"/>
      <c r="B294" s="202" t="s">
        <v>212</v>
      </c>
      <c r="C294" s="115" t="s">
        <v>16</v>
      </c>
      <c r="D294" s="212">
        <v>1</v>
      </c>
      <c r="E294" s="213"/>
      <c r="F294" s="213">
        <v>1</v>
      </c>
    </row>
    <row r="295" spans="1:6" s="1" customFormat="1" ht="15">
      <c r="A295" s="78"/>
      <c r="B295" s="81"/>
      <c r="C295" s="115" t="s">
        <v>14</v>
      </c>
      <c r="D295" s="212">
        <f>E295+F295</f>
        <v>72.533000000000001</v>
      </c>
      <c r="E295" s="213">
        <f>E297+E299+E301+E303+E304</f>
        <v>1.0620000000000001</v>
      </c>
      <c r="F295" s="213">
        <f>F297+F299+F301+F303+F304</f>
        <v>71.471000000000004</v>
      </c>
    </row>
    <row r="296" spans="1:6" s="1" customFormat="1" ht="15">
      <c r="A296" s="78" t="s">
        <v>178</v>
      </c>
      <c r="B296" s="81" t="s">
        <v>28</v>
      </c>
      <c r="C296" s="222" t="s">
        <v>29</v>
      </c>
      <c r="D296" s="212">
        <f t="shared" ref="D296:D304" si="16">E296+F296</f>
        <v>0</v>
      </c>
      <c r="E296" s="213"/>
      <c r="F296" s="213"/>
    </row>
    <row r="297" spans="1:6" s="1" customFormat="1" ht="15">
      <c r="A297" s="78"/>
      <c r="B297" s="81"/>
      <c r="C297" s="222" t="s">
        <v>14</v>
      </c>
      <c r="D297" s="212">
        <f t="shared" si="16"/>
        <v>0</v>
      </c>
      <c r="E297" s="213"/>
      <c r="F297" s="213"/>
    </row>
    <row r="298" spans="1:6" s="1" customFormat="1" ht="15">
      <c r="A298" s="78" t="s">
        <v>179</v>
      </c>
      <c r="B298" s="81" t="s">
        <v>31</v>
      </c>
      <c r="C298" s="222" t="s">
        <v>32</v>
      </c>
      <c r="D298" s="212">
        <f t="shared" si="16"/>
        <v>0</v>
      </c>
      <c r="E298" s="213"/>
      <c r="F298" s="213"/>
    </row>
    <row r="299" spans="1:6" s="1" customFormat="1" ht="15">
      <c r="A299" s="78"/>
      <c r="B299" s="81"/>
      <c r="C299" s="222" t="s">
        <v>14</v>
      </c>
      <c r="D299" s="212">
        <f t="shared" si="16"/>
        <v>0</v>
      </c>
      <c r="E299" s="213"/>
      <c r="F299" s="213"/>
    </row>
    <row r="300" spans="1:6" s="1" customFormat="1" ht="15">
      <c r="A300" s="78" t="s">
        <v>180</v>
      </c>
      <c r="B300" s="81" t="s">
        <v>34</v>
      </c>
      <c r="C300" s="222" t="s">
        <v>32</v>
      </c>
      <c r="D300" s="212">
        <f t="shared" si="16"/>
        <v>0</v>
      </c>
      <c r="E300" s="213"/>
      <c r="F300" s="213"/>
    </row>
    <row r="301" spans="1:6" s="1" customFormat="1" ht="15">
      <c r="A301" s="78"/>
      <c r="B301" s="81"/>
      <c r="C301" s="222" t="s">
        <v>14</v>
      </c>
      <c r="D301" s="212">
        <f t="shared" si="16"/>
        <v>0</v>
      </c>
      <c r="E301" s="213"/>
      <c r="F301" s="213"/>
    </row>
    <row r="302" spans="1:6" s="1" customFormat="1" ht="15">
      <c r="A302" s="78" t="s">
        <v>181</v>
      </c>
      <c r="B302" s="81" t="s">
        <v>36</v>
      </c>
      <c r="C302" s="222" t="s">
        <v>37</v>
      </c>
      <c r="D302" s="212">
        <f t="shared" si="16"/>
        <v>0</v>
      </c>
      <c r="E302" s="213"/>
      <c r="F302" s="213"/>
    </row>
    <row r="303" spans="1:6" s="1" customFormat="1" ht="15">
      <c r="A303" s="78"/>
      <c r="B303" s="81"/>
      <c r="C303" s="222" t="s">
        <v>14</v>
      </c>
      <c r="D303" s="212">
        <f t="shared" si="16"/>
        <v>0</v>
      </c>
      <c r="E303" s="213"/>
      <c r="F303" s="213"/>
    </row>
    <row r="304" spans="1:6" s="1" customFormat="1" ht="15">
      <c r="A304" s="78" t="s">
        <v>182</v>
      </c>
      <c r="B304" s="81" t="s">
        <v>39</v>
      </c>
      <c r="C304" s="222" t="s">
        <v>14</v>
      </c>
      <c r="D304" s="212">
        <f t="shared" si="16"/>
        <v>72.533000000000001</v>
      </c>
      <c r="E304" s="213">
        <v>1.0620000000000001</v>
      </c>
      <c r="F304" s="213">
        <v>71.471000000000004</v>
      </c>
    </row>
    <row r="305" spans="1:6" s="1" customFormat="1" ht="15">
      <c r="A305" s="78"/>
      <c r="B305" s="202" t="s">
        <v>213</v>
      </c>
      <c r="C305" s="115" t="s">
        <v>16</v>
      </c>
      <c r="D305" s="212">
        <v>1</v>
      </c>
      <c r="E305" s="213"/>
      <c r="F305" s="213">
        <v>1</v>
      </c>
    </row>
    <row r="306" spans="1:6" s="1" customFormat="1" ht="15">
      <c r="A306" s="78"/>
      <c r="B306" s="81"/>
      <c r="C306" s="115" t="s">
        <v>14</v>
      </c>
      <c r="D306" s="212">
        <f>E306+F306</f>
        <v>12.994999999999999</v>
      </c>
      <c r="E306" s="213">
        <f>E308+E310+E312+E314+E315</f>
        <v>0</v>
      </c>
      <c r="F306" s="213">
        <f>F308+F310+F312+F314+F315</f>
        <v>12.994999999999999</v>
      </c>
    </row>
    <row r="307" spans="1:6" s="1" customFormat="1" ht="15">
      <c r="A307" s="78" t="s">
        <v>178</v>
      </c>
      <c r="B307" s="81" t="s">
        <v>28</v>
      </c>
      <c r="C307" s="222" t="s">
        <v>29</v>
      </c>
      <c r="D307" s="212">
        <f t="shared" ref="D307:D326" si="17">E307+F307</f>
        <v>0</v>
      </c>
      <c r="E307" s="213"/>
      <c r="F307" s="213"/>
    </row>
    <row r="308" spans="1:6" s="1" customFormat="1" ht="15">
      <c r="A308" s="78"/>
      <c r="B308" s="81"/>
      <c r="C308" s="222" t="s">
        <v>14</v>
      </c>
      <c r="D308" s="212">
        <f t="shared" si="17"/>
        <v>0</v>
      </c>
      <c r="E308" s="213"/>
      <c r="F308" s="213"/>
    </row>
    <row r="309" spans="1:6" s="1" customFormat="1" ht="15">
      <c r="A309" s="78" t="s">
        <v>179</v>
      </c>
      <c r="B309" s="81" t="s">
        <v>31</v>
      </c>
      <c r="C309" s="222" t="s">
        <v>32</v>
      </c>
      <c r="D309" s="212">
        <f t="shared" si="17"/>
        <v>0</v>
      </c>
      <c r="E309" s="213"/>
      <c r="F309" s="213"/>
    </row>
    <row r="310" spans="1:6" s="1" customFormat="1" ht="15">
      <c r="A310" s="78"/>
      <c r="B310" s="81"/>
      <c r="C310" s="222" t="s">
        <v>14</v>
      </c>
      <c r="D310" s="212">
        <f t="shared" si="17"/>
        <v>0</v>
      </c>
      <c r="E310" s="213"/>
      <c r="F310" s="213"/>
    </row>
    <row r="311" spans="1:6" s="1" customFormat="1" ht="15">
      <c r="A311" s="78" t="s">
        <v>180</v>
      </c>
      <c r="B311" s="81" t="s">
        <v>34</v>
      </c>
      <c r="C311" s="222" t="s">
        <v>32</v>
      </c>
      <c r="D311" s="212">
        <f t="shared" si="17"/>
        <v>0</v>
      </c>
      <c r="E311" s="213"/>
      <c r="F311" s="213"/>
    </row>
    <row r="312" spans="1:6" s="1" customFormat="1" ht="15">
      <c r="A312" s="78"/>
      <c r="B312" s="81"/>
      <c r="C312" s="222" t="s">
        <v>14</v>
      </c>
      <c r="D312" s="212">
        <f t="shared" si="17"/>
        <v>0</v>
      </c>
      <c r="E312" s="213"/>
      <c r="F312" s="213"/>
    </row>
    <row r="313" spans="1:6" s="1" customFormat="1" ht="15">
      <c r="A313" s="78" t="s">
        <v>181</v>
      </c>
      <c r="B313" s="81" t="s">
        <v>36</v>
      </c>
      <c r="C313" s="222" t="s">
        <v>37</v>
      </c>
      <c r="D313" s="212">
        <f t="shared" si="17"/>
        <v>0</v>
      </c>
      <c r="E313" s="213"/>
      <c r="F313" s="213"/>
    </row>
    <row r="314" spans="1:6" s="1" customFormat="1" ht="15">
      <c r="A314" s="78"/>
      <c r="B314" s="81"/>
      <c r="C314" s="222" t="s">
        <v>14</v>
      </c>
      <c r="D314" s="212">
        <f t="shared" si="17"/>
        <v>0</v>
      </c>
      <c r="E314" s="213"/>
      <c r="F314" s="213"/>
    </row>
    <row r="315" spans="1:6" s="1" customFormat="1" ht="15">
      <c r="A315" s="78" t="s">
        <v>182</v>
      </c>
      <c r="B315" s="81" t="s">
        <v>39</v>
      </c>
      <c r="C315" s="222" t="s">
        <v>14</v>
      </c>
      <c r="D315" s="212">
        <f t="shared" si="17"/>
        <v>12.994999999999999</v>
      </c>
      <c r="E315" s="213"/>
      <c r="F315" s="213">
        <v>12.994999999999999</v>
      </c>
    </row>
    <row r="316" spans="1:6" s="1" customFormat="1" ht="15">
      <c r="A316" s="78"/>
      <c r="B316" s="202" t="s">
        <v>346</v>
      </c>
      <c r="C316" s="115" t="s">
        <v>16</v>
      </c>
      <c r="D316" s="211">
        <f t="shared" si="17"/>
        <v>1</v>
      </c>
      <c r="E316" s="213">
        <v>1</v>
      </c>
      <c r="F316" s="213"/>
    </row>
    <row r="317" spans="1:6" s="1" customFormat="1" ht="15">
      <c r="A317" s="78"/>
      <c r="B317" s="81"/>
      <c r="C317" s="115" t="s">
        <v>14</v>
      </c>
      <c r="D317" s="211">
        <f t="shared" si="17"/>
        <v>22.2</v>
      </c>
      <c r="E317" s="213">
        <f>E319+E321+E323+E325+E326</f>
        <v>22.2</v>
      </c>
      <c r="F317" s="213"/>
    </row>
    <row r="318" spans="1:6" s="1" customFormat="1" ht="15">
      <c r="A318" s="78" t="s">
        <v>178</v>
      </c>
      <c r="B318" s="81" t="s">
        <v>28</v>
      </c>
      <c r="C318" s="222" t="s">
        <v>29</v>
      </c>
      <c r="D318" s="211">
        <f t="shared" si="17"/>
        <v>0</v>
      </c>
      <c r="E318" s="213"/>
      <c r="F318" s="213"/>
    </row>
    <row r="319" spans="1:6" s="1" customFormat="1" ht="15">
      <c r="A319" s="78"/>
      <c r="B319" s="81"/>
      <c r="C319" s="222" t="s">
        <v>14</v>
      </c>
      <c r="D319" s="211">
        <f t="shared" si="17"/>
        <v>0</v>
      </c>
      <c r="E319" s="213"/>
      <c r="F319" s="213"/>
    </row>
    <row r="320" spans="1:6" s="1" customFormat="1" ht="15">
      <c r="A320" s="78" t="s">
        <v>179</v>
      </c>
      <c r="B320" s="81" t="s">
        <v>31</v>
      </c>
      <c r="C320" s="222" t="s">
        <v>32</v>
      </c>
      <c r="D320" s="211">
        <f t="shared" si="17"/>
        <v>50</v>
      </c>
      <c r="E320" s="213">
        <v>50</v>
      </c>
      <c r="F320" s="213"/>
    </row>
    <row r="321" spans="1:6" s="1" customFormat="1" ht="15">
      <c r="A321" s="78"/>
      <c r="B321" s="81"/>
      <c r="C321" s="222" t="s">
        <v>14</v>
      </c>
      <c r="D321" s="211">
        <f t="shared" si="17"/>
        <v>22.2</v>
      </c>
      <c r="E321" s="213">
        <v>22.2</v>
      </c>
      <c r="F321" s="213"/>
    </row>
    <row r="322" spans="1:6" s="1" customFormat="1" ht="15">
      <c r="A322" s="78" t="s">
        <v>180</v>
      </c>
      <c r="B322" s="81" t="s">
        <v>34</v>
      </c>
      <c r="C322" s="222" t="s">
        <v>32</v>
      </c>
      <c r="D322" s="211">
        <f t="shared" si="17"/>
        <v>0</v>
      </c>
      <c r="E322" s="213"/>
      <c r="F322" s="213"/>
    </row>
    <row r="323" spans="1:6" s="1" customFormat="1" ht="15">
      <c r="A323" s="78"/>
      <c r="B323" s="81"/>
      <c r="C323" s="222" t="s">
        <v>14</v>
      </c>
      <c r="D323" s="211">
        <f t="shared" si="17"/>
        <v>0</v>
      </c>
      <c r="E323" s="213"/>
      <c r="F323" s="213"/>
    </row>
    <row r="324" spans="1:6" s="1" customFormat="1" ht="15">
      <c r="A324" s="78" t="s">
        <v>181</v>
      </c>
      <c r="B324" s="81" t="s">
        <v>36</v>
      </c>
      <c r="C324" s="222" t="s">
        <v>37</v>
      </c>
      <c r="D324" s="211">
        <f t="shared" si="17"/>
        <v>0</v>
      </c>
      <c r="E324" s="213"/>
      <c r="F324" s="213"/>
    </row>
    <row r="325" spans="1:6" s="1" customFormat="1" ht="15">
      <c r="A325" s="78"/>
      <c r="B325" s="81"/>
      <c r="C325" s="222" t="s">
        <v>14</v>
      </c>
      <c r="D325" s="211">
        <f t="shared" si="17"/>
        <v>0</v>
      </c>
      <c r="E325" s="213"/>
      <c r="F325" s="213"/>
    </row>
    <row r="326" spans="1:6" s="1" customFormat="1" ht="15">
      <c r="A326" s="78" t="s">
        <v>182</v>
      </c>
      <c r="B326" s="81" t="s">
        <v>39</v>
      </c>
      <c r="C326" s="222" t="s">
        <v>14</v>
      </c>
      <c r="D326" s="211">
        <f t="shared" si="17"/>
        <v>0</v>
      </c>
      <c r="E326" s="213"/>
      <c r="F326" s="213"/>
    </row>
    <row r="327" spans="1:6" s="1" customFormat="1" ht="15">
      <c r="A327" s="78"/>
      <c r="B327" s="202" t="s">
        <v>214</v>
      </c>
      <c r="C327" s="115" t="s">
        <v>16</v>
      </c>
      <c r="D327" s="212">
        <v>1</v>
      </c>
      <c r="E327" s="213"/>
      <c r="F327" s="213">
        <v>1</v>
      </c>
    </row>
    <row r="328" spans="1:6" s="1" customFormat="1" ht="15">
      <c r="A328" s="78"/>
      <c r="B328" s="81"/>
      <c r="C328" s="115" t="s">
        <v>14</v>
      </c>
      <c r="D328" s="212">
        <f>E328+F328</f>
        <v>115.34100000000001</v>
      </c>
      <c r="E328" s="213">
        <f>E330+E332+E334+E336+E337</f>
        <v>82.853999999999999</v>
      </c>
      <c r="F328" s="213">
        <f>F330+F332+F334+F336+F337</f>
        <v>32.487000000000002</v>
      </c>
    </row>
    <row r="329" spans="1:6" s="1" customFormat="1" ht="15">
      <c r="A329" s="78" t="s">
        <v>178</v>
      </c>
      <c r="B329" s="81" t="s">
        <v>28</v>
      </c>
      <c r="C329" s="222" t="s">
        <v>29</v>
      </c>
      <c r="D329" s="212">
        <f t="shared" ref="D329:D337" si="18">E329+F329</f>
        <v>0</v>
      </c>
      <c r="E329" s="213"/>
      <c r="F329" s="213"/>
    </row>
    <row r="330" spans="1:6" s="1" customFormat="1" ht="15">
      <c r="A330" s="78"/>
      <c r="B330" s="81"/>
      <c r="C330" s="222" t="s">
        <v>14</v>
      </c>
      <c r="D330" s="212">
        <f t="shared" si="18"/>
        <v>0</v>
      </c>
      <c r="E330" s="213"/>
      <c r="F330" s="213"/>
    </row>
    <row r="331" spans="1:6" s="1" customFormat="1" ht="15">
      <c r="A331" s="78" t="s">
        <v>179</v>
      </c>
      <c r="B331" s="81" t="s">
        <v>31</v>
      </c>
      <c r="C331" s="222" t="s">
        <v>32</v>
      </c>
      <c r="D331" s="212">
        <f t="shared" si="18"/>
        <v>176</v>
      </c>
      <c r="E331" s="213">
        <v>176</v>
      </c>
      <c r="F331" s="213"/>
    </row>
    <row r="332" spans="1:6" s="1" customFormat="1" ht="15">
      <c r="A332" s="78"/>
      <c r="B332" s="81"/>
      <c r="C332" s="222" t="s">
        <v>14</v>
      </c>
      <c r="D332" s="212">
        <f t="shared" si="18"/>
        <v>77.983000000000004</v>
      </c>
      <c r="E332" s="213">
        <v>77.983000000000004</v>
      </c>
      <c r="F332" s="213"/>
    </row>
    <row r="333" spans="1:6" s="1" customFormat="1" ht="15">
      <c r="A333" s="78" t="s">
        <v>180</v>
      </c>
      <c r="B333" s="81" t="s">
        <v>34</v>
      </c>
      <c r="C333" s="222" t="s">
        <v>32</v>
      </c>
      <c r="D333" s="212">
        <f t="shared" si="18"/>
        <v>0</v>
      </c>
      <c r="E333" s="213"/>
      <c r="F333" s="213"/>
    </row>
    <row r="334" spans="1:6" s="1" customFormat="1" ht="15">
      <c r="A334" s="78"/>
      <c r="B334" s="81"/>
      <c r="C334" s="222" t="s">
        <v>14</v>
      </c>
      <c r="D334" s="212">
        <f t="shared" si="18"/>
        <v>0</v>
      </c>
      <c r="E334" s="213"/>
      <c r="F334" s="213"/>
    </row>
    <row r="335" spans="1:6" s="1" customFormat="1" ht="15">
      <c r="A335" s="78" t="s">
        <v>181</v>
      </c>
      <c r="B335" s="81" t="s">
        <v>36</v>
      </c>
      <c r="C335" s="222" t="s">
        <v>37</v>
      </c>
      <c r="D335" s="212">
        <f t="shared" si="18"/>
        <v>0</v>
      </c>
      <c r="E335" s="213"/>
      <c r="F335" s="213"/>
    </row>
    <row r="336" spans="1:6" s="1" customFormat="1" ht="15">
      <c r="A336" s="78"/>
      <c r="B336" s="81"/>
      <c r="C336" s="222" t="s">
        <v>14</v>
      </c>
      <c r="D336" s="212">
        <f t="shared" si="18"/>
        <v>0</v>
      </c>
      <c r="E336" s="213"/>
      <c r="F336" s="213"/>
    </row>
    <row r="337" spans="1:101" s="1" customFormat="1" ht="15">
      <c r="A337" s="78" t="s">
        <v>182</v>
      </c>
      <c r="B337" s="81" t="s">
        <v>39</v>
      </c>
      <c r="C337" s="222" t="s">
        <v>14</v>
      </c>
      <c r="D337" s="212">
        <f t="shared" si="18"/>
        <v>37.358000000000004</v>
      </c>
      <c r="E337" s="213">
        <f>3.25+1.621</f>
        <v>4.8710000000000004</v>
      </c>
      <c r="F337" s="213">
        <f>32.487</f>
        <v>32.487000000000002</v>
      </c>
    </row>
    <row r="338" spans="1:101" s="60" customFormat="1" ht="15.75" customHeight="1">
      <c r="A338" s="164">
        <v>3</v>
      </c>
      <c r="B338" s="165" t="s">
        <v>41</v>
      </c>
      <c r="C338" s="194" t="s">
        <v>16</v>
      </c>
      <c r="D338" s="214">
        <f>E338+F338</f>
        <v>51</v>
      </c>
      <c r="E338" s="214">
        <v>43</v>
      </c>
      <c r="F338" s="214">
        <v>8</v>
      </c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</row>
    <row r="339" spans="1:101" s="60" customFormat="1" ht="16.5" customHeight="1">
      <c r="A339" s="164"/>
      <c r="B339" s="165"/>
      <c r="C339" s="119" t="s">
        <v>14</v>
      </c>
      <c r="D339" s="214">
        <f>D341+D343+D345+D347</f>
        <v>3175.9900000000002</v>
      </c>
      <c r="E339" s="214">
        <f>E348+E357+E366+E375+E384+E393+E402+E411+E420+E429+E438+E447+E456+E465+E474+E483+E492+E501+E510+E519+E528+E537+E546+E555+E564+E573+E582+E591+E600+E609+E618+E627+E636+E645+E654+E663+E672+E681+E690+E699+E708+E717+E726+E735+E744+E753+E762+E771+E780+E789+E798+E807</f>
        <v>1673.8469999999998</v>
      </c>
      <c r="F339" s="214">
        <f>F348+F357+F366+F375+F384+F393+F402+F411+F420+F429+F438+F447+F456+F465+F474+F483+F492+F501+F510+F519+F528+F537+F546+F555+F564+F573+F582+F591+F600+F609+F618+F627+F636+F645+F654+F663+F672+F681+F690+F699+F708+F717+F726+F735+F744+F753+F762+F771+F780+F789+F798+F807</f>
        <v>1502.1430000000003</v>
      </c>
    </row>
    <row r="340" spans="1:101" s="89" customFormat="1" ht="15" customHeight="1">
      <c r="A340" s="161" t="s">
        <v>42</v>
      </c>
      <c r="B340" s="162" t="s">
        <v>215</v>
      </c>
      <c r="C340" s="198" t="s">
        <v>17</v>
      </c>
      <c r="D340" s="215">
        <f>E340+F340</f>
        <v>3.9869999999999992</v>
      </c>
      <c r="E340" s="216">
        <f t="shared" ref="E340:F347" si="19">E349+E358+E367+E376+E385+E394+E403+E412+E421+E430+E439+E448+E457+E466+E475+E484+E493+E502+E511+E520+E529+E538+E547+E556+E565+E574+E583+E592+E601+E610+E619+E628+E637+E646+E655+E664+E673+E682+E691+E700+E709+E718+E727+E736+E745+E754+E763+E772+E781+E790+E799+E808</f>
        <v>2.5239999999999996</v>
      </c>
      <c r="F340" s="216">
        <f t="shared" si="19"/>
        <v>1.4629999999999999</v>
      </c>
    </row>
    <row r="341" spans="1:101" s="89" customFormat="1" ht="19.5" customHeight="1">
      <c r="A341" s="161"/>
      <c r="B341" s="162"/>
      <c r="C341" s="198" t="s">
        <v>14</v>
      </c>
      <c r="D341" s="215">
        <f t="shared" ref="D341:D347" si="20">E341+F341</f>
        <v>2656.4050000000002</v>
      </c>
      <c r="E341" s="216">
        <f t="shared" si="19"/>
        <v>1528.9</v>
      </c>
      <c r="F341" s="216">
        <f t="shared" si="19"/>
        <v>1127.5050000000001</v>
      </c>
    </row>
    <row r="342" spans="1:101" s="89" customFormat="1" ht="15" customHeight="1">
      <c r="A342" s="161" t="s">
        <v>44</v>
      </c>
      <c r="B342" s="162" t="s">
        <v>45</v>
      </c>
      <c r="C342" s="198" t="s">
        <v>17</v>
      </c>
      <c r="D342" s="215">
        <f t="shared" si="20"/>
        <v>0.21100000000000002</v>
      </c>
      <c r="E342" s="216">
        <f t="shared" si="19"/>
        <v>0.10600000000000002</v>
      </c>
      <c r="F342" s="216">
        <f t="shared" si="19"/>
        <v>0.10500000000000001</v>
      </c>
    </row>
    <row r="343" spans="1:101" s="89" customFormat="1" ht="18.75" customHeight="1">
      <c r="A343" s="161"/>
      <c r="B343" s="162"/>
      <c r="C343" s="198" t="s">
        <v>14</v>
      </c>
      <c r="D343" s="215">
        <f t="shared" si="20"/>
        <v>519.58500000000004</v>
      </c>
      <c r="E343" s="216">
        <f t="shared" si="19"/>
        <v>144.947</v>
      </c>
      <c r="F343" s="216">
        <f t="shared" si="19"/>
        <v>374.63800000000003</v>
      </c>
    </row>
    <row r="344" spans="1:101" s="89" customFormat="1" ht="18.75" customHeight="1">
      <c r="A344" s="161" t="s">
        <v>46</v>
      </c>
      <c r="B344" s="151" t="s">
        <v>47</v>
      </c>
      <c r="C344" s="198" t="s">
        <v>48</v>
      </c>
      <c r="D344" s="215">
        <f t="shared" si="20"/>
        <v>0</v>
      </c>
      <c r="E344" s="216">
        <f t="shared" si="19"/>
        <v>0</v>
      </c>
      <c r="F344" s="216">
        <f t="shared" si="19"/>
        <v>0</v>
      </c>
    </row>
    <row r="345" spans="1:101" s="89" customFormat="1" ht="18.75" customHeight="1">
      <c r="A345" s="161"/>
      <c r="B345" s="151"/>
      <c r="C345" s="198" t="s">
        <v>14</v>
      </c>
      <c r="D345" s="215">
        <f t="shared" si="20"/>
        <v>0</v>
      </c>
      <c r="E345" s="216">
        <f t="shared" si="19"/>
        <v>0</v>
      </c>
      <c r="F345" s="216">
        <f t="shared" si="19"/>
        <v>0</v>
      </c>
    </row>
    <row r="346" spans="1:101" s="89" customFormat="1" ht="16.5" customHeight="1">
      <c r="A346" s="161" t="s">
        <v>49</v>
      </c>
      <c r="B346" s="163" t="s">
        <v>50</v>
      </c>
      <c r="C346" s="198" t="s">
        <v>37</v>
      </c>
      <c r="D346" s="215">
        <f t="shared" si="20"/>
        <v>0</v>
      </c>
      <c r="E346" s="216">
        <f t="shared" si="19"/>
        <v>0</v>
      </c>
      <c r="F346" s="216">
        <f t="shared" si="19"/>
        <v>0</v>
      </c>
    </row>
    <row r="347" spans="1:101" s="89" customFormat="1" ht="21.75" customHeight="1">
      <c r="A347" s="161"/>
      <c r="B347" s="163"/>
      <c r="C347" s="198" t="s">
        <v>14</v>
      </c>
      <c r="D347" s="215">
        <f t="shared" si="20"/>
        <v>0</v>
      </c>
      <c r="E347" s="216">
        <f t="shared" si="19"/>
        <v>0</v>
      </c>
      <c r="F347" s="216">
        <f t="shared" si="19"/>
        <v>0</v>
      </c>
    </row>
    <row r="348" spans="1:101" s="60" customFormat="1" ht="19.5" customHeight="1">
      <c r="A348" s="164">
        <v>1</v>
      </c>
      <c r="B348" s="223" t="s">
        <v>216</v>
      </c>
      <c r="C348" s="199" t="s">
        <v>14</v>
      </c>
      <c r="D348" s="217">
        <f>E348+F348</f>
        <v>267.56599999999997</v>
      </c>
      <c r="E348" s="217">
        <f>E350+E352+E354+E356</f>
        <v>267.56599999999997</v>
      </c>
      <c r="F348" s="217">
        <f>F350+F352+F354+F356</f>
        <v>0</v>
      </c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</row>
    <row r="349" spans="1:101" s="89" customFormat="1" ht="15" customHeight="1">
      <c r="A349" s="164"/>
      <c r="B349" s="162" t="s">
        <v>215</v>
      </c>
      <c r="C349" s="198" t="s">
        <v>17</v>
      </c>
      <c r="D349" s="217">
        <f t="shared" ref="D349:D412" si="21">E349+F349</f>
        <v>0.25</v>
      </c>
      <c r="E349" s="215">
        <v>0.25</v>
      </c>
      <c r="F349" s="215"/>
    </row>
    <row r="350" spans="1:101" s="89" customFormat="1" ht="21.75" customHeight="1">
      <c r="A350" s="164"/>
      <c r="B350" s="162"/>
      <c r="C350" s="198" t="s">
        <v>14</v>
      </c>
      <c r="D350" s="217">
        <f t="shared" si="21"/>
        <v>267.56599999999997</v>
      </c>
      <c r="E350" s="215">
        <v>267.56599999999997</v>
      </c>
      <c r="F350" s="215"/>
    </row>
    <row r="351" spans="1:101" s="89" customFormat="1" ht="15" customHeight="1">
      <c r="A351" s="164"/>
      <c r="B351" s="162" t="s">
        <v>45</v>
      </c>
      <c r="C351" s="198" t="s">
        <v>17</v>
      </c>
      <c r="D351" s="217">
        <f t="shared" si="21"/>
        <v>0</v>
      </c>
      <c r="E351" s="215"/>
      <c r="F351" s="215"/>
    </row>
    <row r="352" spans="1:101" s="89" customFormat="1" ht="23.25" customHeight="1">
      <c r="A352" s="164"/>
      <c r="B352" s="162"/>
      <c r="C352" s="198" t="s">
        <v>14</v>
      </c>
      <c r="D352" s="217">
        <f t="shared" si="21"/>
        <v>0</v>
      </c>
      <c r="E352" s="215"/>
      <c r="F352" s="215"/>
    </row>
    <row r="353" spans="1:101" s="89" customFormat="1" ht="13.5" customHeight="1">
      <c r="A353" s="164"/>
      <c r="B353" s="151" t="s">
        <v>47</v>
      </c>
      <c r="C353" s="198" t="s">
        <v>48</v>
      </c>
      <c r="D353" s="217">
        <f t="shared" si="21"/>
        <v>0</v>
      </c>
      <c r="E353" s="215"/>
      <c r="F353" s="215"/>
    </row>
    <row r="354" spans="1:101" s="89" customFormat="1" ht="13.5" customHeight="1">
      <c r="A354" s="164"/>
      <c r="B354" s="151"/>
      <c r="C354" s="198" t="s">
        <v>14</v>
      </c>
      <c r="D354" s="217">
        <f t="shared" si="21"/>
        <v>0</v>
      </c>
      <c r="E354" s="215"/>
      <c r="F354" s="215"/>
    </row>
    <row r="355" spans="1:101" s="89" customFormat="1" ht="15.75" customHeight="1">
      <c r="A355" s="164"/>
      <c r="B355" s="162" t="s">
        <v>50</v>
      </c>
      <c r="C355" s="198" t="s">
        <v>37</v>
      </c>
      <c r="D355" s="217">
        <f t="shared" si="21"/>
        <v>0</v>
      </c>
      <c r="E355" s="215"/>
      <c r="F355" s="215"/>
    </row>
    <row r="356" spans="1:101" s="89" customFormat="1" ht="20.25" customHeight="1">
      <c r="A356" s="164"/>
      <c r="B356" s="162"/>
      <c r="C356" s="198" t="s">
        <v>14</v>
      </c>
      <c r="D356" s="217">
        <f t="shared" si="21"/>
        <v>0</v>
      </c>
      <c r="E356" s="215"/>
      <c r="F356" s="215"/>
    </row>
    <row r="357" spans="1:101" s="60" customFormat="1" ht="20.25" customHeight="1">
      <c r="A357" s="164">
        <v>2</v>
      </c>
      <c r="B357" s="204" t="s">
        <v>217</v>
      </c>
      <c r="C357" s="199" t="s">
        <v>14</v>
      </c>
      <c r="D357" s="217">
        <f t="shared" si="21"/>
        <v>3.855</v>
      </c>
      <c r="E357" s="217">
        <f>E359+E361+E363+E365</f>
        <v>3.855</v>
      </c>
      <c r="F357" s="217">
        <f>F359+F361+F363+F365</f>
        <v>0</v>
      </c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</row>
    <row r="358" spans="1:101" s="89" customFormat="1" ht="15" customHeight="1">
      <c r="A358" s="164"/>
      <c r="B358" s="162" t="s">
        <v>215</v>
      </c>
      <c r="C358" s="198" t="s">
        <v>17</v>
      </c>
      <c r="D358" s="217">
        <f t="shared" si="21"/>
        <v>3.0000000000000001E-3</v>
      </c>
      <c r="E358" s="215">
        <v>3.0000000000000001E-3</v>
      </c>
      <c r="F358" s="215"/>
    </row>
    <row r="359" spans="1:101" s="89" customFormat="1" ht="12" customHeight="1">
      <c r="A359" s="164"/>
      <c r="B359" s="162"/>
      <c r="C359" s="198" t="s">
        <v>14</v>
      </c>
      <c r="D359" s="217">
        <f t="shared" si="21"/>
        <v>3.855</v>
      </c>
      <c r="E359" s="215">
        <v>3.855</v>
      </c>
      <c r="F359" s="215"/>
    </row>
    <row r="360" spans="1:101" s="89" customFormat="1" ht="15" customHeight="1">
      <c r="A360" s="164"/>
      <c r="B360" s="162" t="s">
        <v>45</v>
      </c>
      <c r="C360" s="198" t="s">
        <v>17</v>
      </c>
      <c r="D360" s="217">
        <f t="shared" si="21"/>
        <v>0</v>
      </c>
      <c r="E360" s="215"/>
      <c r="F360" s="215"/>
    </row>
    <row r="361" spans="1:101" s="89" customFormat="1" ht="21.75" customHeight="1">
      <c r="A361" s="164"/>
      <c r="B361" s="162"/>
      <c r="C361" s="198" t="s">
        <v>14</v>
      </c>
      <c r="D361" s="217">
        <f t="shared" si="21"/>
        <v>0</v>
      </c>
      <c r="E361" s="215"/>
      <c r="F361" s="215"/>
    </row>
    <row r="362" spans="1:101" s="89" customFormat="1" ht="15">
      <c r="A362" s="164"/>
      <c r="B362" s="151" t="s">
        <v>47</v>
      </c>
      <c r="C362" s="198" t="s">
        <v>48</v>
      </c>
      <c r="D362" s="217">
        <f t="shared" si="21"/>
        <v>0</v>
      </c>
      <c r="E362" s="215"/>
      <c r="F362" s="215"/>
    </row>
    <row r="363" spans="1:101" s="89" customFormat="1" ht="15">
      <c r="A363" s="164"/>
      <c r="B363" s="151"/>
      <c r="C363" s="198" t="s">
        <v>14</v>
      </c>
      <c r="D363" s="217">
        <f t="shared" si="21"/>
        <v>0</v>
      </c>
      <c r="E363" s="215"/>
      <c r="F363" s="215"/>
    </row>
    <row r="364" spans="1:101" s="89" customFormat="1" ht="15">
      <c r="A364" s="164"/>
      <c r="B364" s="162" t="s">
        <v>50</v>
      </c>
      <c r="C364" s="198" t="s">
        <v>37</v>
      </c>
      <c r="D364" s="217">
        <f t="shared" si="21"/>
        <v>0</v>
      </c>
      <c r="E364" s="215"/>
      <c r="F364" s="215"/>
    </row>
    <row r="365" spans="1:101" s="89" customFormat="1" ht="15">
      <c r="A365" s="164"/>
      <c r="B365" s="162"/>
      <c r="C365" s="198" t="s">
        <v>14</v>
      </c>
      <c r="D365" s="217">
        <f t="shared" si="21"/>
        <v>0</v>
      </c>
      <c r="E365" s="215"/>
      <c r="F365" s="215"/>
    </row>
    <row r="366" spans="1:101" s="60" customFormat="1" ht="19.5" customHeight="1">
      <c r="A366" s="164">
        <v>3</v>
      </c>
      <c r="B366" s="204" t="s">
        <v>218</v>
      </c>
      <c r="C366" s="199" t="s">
        <v>14</v>
      </c>
      <c r="D366" s="217">
        <f t="shared" si="21"/>
        <v>3.218</v>
      </c>
      <c r="E366" s="217">
        <f>E368+E370+E372+E374</f>
        <v>3.218</v>
      </c>
      <c r="F366" s="217">
        <f>F368+F370+F372+F374</f>
        <v>0</v>
      </c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</row>
    <row r="367" spans="1:101" s="89" customFormat="1" ht="15" customHeight="1">
      <c r="A367" s="164"/>
      <c r="B367" s="162" t="s">
        <v>215</v>
      </c>
      <c r="C367" s="198" t="s">
        <v>17</v>
      </c>
      <c r="D367" s="217">
        <f t="shared" si="21"/>
        <v>3.0000000000000001E-3</v>
      </c>
      <c r="E367" s="215">
        <v>3.0000000000000001E-3</v>
      </c>
      <c r="F367" s="215"/>
    </row>
    <row r="368" spans="1:101" s="89" customFormat="1" ht="15" customHeight="1">
      <c r="A368" s="164"/>
      <c r="B368" s="162"/>
      <c r="C368" s="198" t="s">
        <v>14</v>
      </c>
      <c r="D368" s="217">
        <f t="shared" si="21"/>
        <v>3.218</v>
      </c>
      <c r="E368" s="215">
        <v>3.218</v>
      </c>
      <c r="F368" s="215"/>
    </row>
    <row r="369" spans="1:86" s="89" customFormat="1" ht="15" customHeight="1">
      <c r="A369" s="164"/>
      <c r="B369" s="162" t="s">
        <v>45</v>
      </c>
      <c r="C369" s="198" t="s">
        <v>17</v>
      </c>
      <c r="D369" s="217">
        <f t="shared" si="21"/>
        <v>0</v>
      </c>
      <c r="E369" s="215"/>
      <c r="F369" s="215"/>
    </row>
    <row r="370" spans="1:86" s="89" customFormat="1" ht="21.75" customHeight="1">
      <c r="A370" s="164"/>
      <c r="B370" s="162"/>
      <c r="C370" s="198" t="s">
        <v>14</v>
      </c>
      <c r="D370" s="217">
        <f t="shared" si="21"/>
        <v>0</v>
      </c>
      <c r="E370" s="215"/>
      <c r="F370" s="215"/>
    </row>
    <row r="371" spans="1:86" s="89" customFormat="1" ht="15">
      <c r="A371" s="164"/>
      <c r="B371" s="151" t="s">
        <v>47</v>
      </c>
      <c r="C371" s="198" t="s">
        <v>48</v>
      </c>
      <c r="D371" s="217">
        <f t="shared" si="21"/>
        <v>0</v>
      </c>
      <c r="E371" s="215"/>
      <c r="F371" s="215"/>
    </row>
    <row r="372" spans="1:86" s="89" customFormat="1" ht="15">
      <c r="A372" s="164"/>
      <c r="B372" s="151"/>
      <c r="C372" s="198" t="s">
        <v>14</v>
      </c>
      <c r="D372" s="217">
        <f t="shared" si="21"/>
        <v>0</v>
      </c>
      <c r="E372" s="215"/>
      <c r="F372" s="215"/>
    </row>
    <row r="373" spans="1:86" s="89" customFormat="1" ht="15">
      <c r="A373" s="164"/>
      <c r="B373" s="162" t="s">
        <v>50</v>
      </c>
      <c r="C373" s="198" t="s">
        <v>37</v>
      </c>
      <c r="D373" s="217">
        <f t="shared" si="21"/>
        <v>0</v>
      </c>
      <c r="E373" s="215"/>
      <c r="F373" s="215"/>
    </row>
    <row r="374" spans="1:86" s="89" customFormat="1" ht="15">
      <c r="A374" s="164"/>
      <c r="B374" s="162"/>
      <c r="C374" s="198" t="s">
        <v>14</v>
      </c>
      <c r="D374" s="217">
        <f t="shared" si="21"/>
        <v>0</v>
      </c>
      <c r="E374" s="215"/>
      <c r="F374" s="215"/>
    </row>
    <row r="375" spans="1:86" ht="15">
      <c r="A375" s="164">
        <v>4</v>
      </c>
      <c r="B375" s="204" t="s">
        <v>219</v>
      </c>
      <c r="C375" s="199" t="s">
        <v>14</v>
      </c>
      <c r="D375" s="217">
        <f t="shared" si="21"/>
        <v>87.540999999999997</v>
      </c>
      <c r="E375" s="217">
        <f>E377+E379+E381+E383</f>
        <v>87.540999999999997</v>
      </c>
      <c r="F375" s="217">
        <f>F377+F379+F381+F383</f>
        <v>0</v>
      </c>
      <c r="G375" s="61"/>
      <c r="H375" s="61"/>
      <c r="I375" s="61"/>
      <c r="CB375" s="58"/>
      <c r="CC375" s="58"/>
      <c r="CD375" s="58"/>
      <c r="CE375" s="58"/>
      <c r="CF375" s="58"/>
      <c r="CG375" s="58"/>
      <c r="CH375" s="58"/>
    </row>
    <row r="376" spans="1:86" ht="15">
      <c r="A376" s="164"/>
      <c r="B376" s="162" t="s">
        <v>215</v>
      </c>
      <c r="C376" s="198" t="s">
        <v>17</v>
      </c>
      <c r="D376" s="217">
        <f t="shared" si="21"/>
        <v>0.109</v>
      </c>
      <c r="E376" s="215">
        <f>0.01+0.099</f>
        <v>0.109</v>
      </c>
      <c r="F376" s="215"/>
      <c r="G376" s="61"/>
      <c r="H376" s="61"/>
      <c r="I376" s="61"/>
      <c r="CB376" s="58"/>
      <c r="CC376" s="58"/>
      <c r="CD376" s="58"/>
      <c r="CE376" s="58"/>
      <c r="CF376" s="58"/>
      <c r="CG376" s="58"/>
      <c r="CH376" s="58"/>
    </row>
    <row r="377" spans="1:86" ht="15">
      <c r="A377" s="164"/>
      <c r="B377" s="162"/>
      <c r="C377" s="198" t="s">
        <v>14</v>
      </c>
      <c r="D377" s="217">
        <f t="shared" si="21"/>
        <v>87.540999999999997</v>
      </c>
      <c r="E377" s="215">
        <f>10.725+76.816</f>
        <v>87.540999999999997</v>
      </c>
      <c r="F377" s="215"/>
      <c r="G377" s="61"/>
      <c r="H377" s="61"/>
      <c r="I377" s="61"/>
      <c r="CB377" s="58"/>
      <c r="CC377" s="58"/>
      <c r="CD377" s="58"/>
      <c r="CE377" s="58"/>
      <c r="CF377" s="58"/>
      <c r="CG377" s="58"/>
      <c r="CH377" s="58"/>
    </row>
    <row r="378" spans="1:86" ht="15">
      <c r="A378" s="164"/>
      <c r="B378" s="162" t="s">
        <v>45</v>
      </c>
      <c r="C378" s="198" t="s">
        <v>17</v>
      </c>
      <c r="D378" s="217">
        <f t="shared" si="21"/>
        <v>0</v>
      </c>
      <c r="E378" s="215"/>
      <c r="F378" s="215"/>
      <c r="G378" s="61"/>
      <c r="H378" s="61"/>
      <c r="I378" s="61"/>
      <c r="CB378" s="58"/>
      <c r="CC378" s="58"/>
      <c r="CD378" s="58"/>
      <c r="CE378" s="58"/>
      <c r="CF378" s="58"/>
      <c r="CG378" s="58"/>
      <c r="CH378" s="58"/>
    </row>
    <row r="379" spans="1:86" ht="15">
      <c r="A379" s="164"/>
      <c r="B379" s="162"/>
      <c r="C379" s="198" t="s">
        <v>14</v>
      </c>
      <c r="D379" s="217">
        <f t="shared" si="21"/>
        <v>0</v>
      </c>
      <c r="E379" s="215"/>
      <c r="F379" s="215"/>
      <c r="G379" s="61"/>
      <c r="H379" s="61"/>
      <c r="I379" s="61"/>
      <c r="CB379" s="58"/>
      <c r="CC379" s="58"/>
      <c r="CD379" s="58"/>
      <c r="CE379" s="58"/>
      <c r="CF379" s="58"/>
      <c r="CG379" s="58"/>
      <c r="CH379" s="58"/>
    </row>
    <row r="380" spans="1:86" ht="15">
      <c r="A380" s="164"/>
      <c r="B380" s="151" t="s">
        <v>47</v>
      </c>
      <c r="C380" s="198" t="s">
        <v>48</v>
      </c>
      <c r="D380" s="217">
        <f t="shared" si="21"/>
        <v>0</v>
      </c>
      <c r="E380" s="215"/>
      <c r="F380" s="215"/>
      <c r="G380" s="61"/>
      <c r="H380" s="61"/>
      <c r="I380" s="61"/>
      <c r="CB380" s="58"/>
      <c r="CC380" s="58"/>
      <c r="CD380" s="58"/>
      <c r="CE380" s="58"/>
      <c r="CF380" s="58"/>
      <c r="CG380" s="58"/>
      <c r="CH380" s="58"/>
    </row>
    <row r="381" spans="1:86" ht="15">
      <c r="A381" s="164"/>
      <c r="B381" s="151"/>
      <c r="C381" s="198" t="s">
        <v>14</v>
      </c>
      <c r="D381" s="217">
        <f t="shared" si="21"/>
        <v>0</v>
      </c>
      <c r="E381" s="215"/>
      <c r="F381" s="215"/>
      <c r="G381" s="61"/>
      <c r="H381" s="61"/>
      <c r="I381" s="61"/>
      <c r="CB381" s="58"/>
      <c r="CC381" s="58"/>
      <c r="CD381" s="58"/>
      <c r="CE381" s="58"/>
      <c r="CF381" s="58"/>
      <c r="CG381" s="58"/>
      <c r="CH381" s="58"/>
    </row>
    <row r="382" spans="1:86" ht="15">
      <c r="A382" s="164"/>
      <c r="B382" s="162" t="s">
        <v>50</v>
      </c>
      <c r="C382" s="198" t="s">
        <v>37</v>
      </c>
      <c r="D382" s="217">
        <f t="shared" si="21"/>
        <v>0</v>
      </c>
      <c r="E382" s="215"/>
      <c r="F382" s="215"/>
      <c r="G382" s="61"/>
      <c r="H382" s="61"/>
      <c r="I382" s="61"/>
      <c r="CB382" s="58"/>
      <c r="CC382" s="58"/>
      <c r="CD382" s="58"/>
      <c r="CE382" s="58"/>
      <c r="CF382" s="58"/>
      <c r="CG382" s="58"/>
      <c r="CH382" s="58"/>
    </row>
    <row r="383" spans="1:86" ht="15">
      <c r="A383" s="164"/>
      <c r="B383" s="162"/>
      <c r="C383" s="198" t="s">
        <v>14</v>
      </c>
      <c r="D383" s="217">
        <f t="shared" si="21"/>
        <v>0</v>
      </c>
      <c r="E383" s="215"/>
      <c r="F383" s="215"/>
      <c r="G383" s="61"/>
      <c r="H383" s="61"/>
      <c r="I383" s="61"/>
      <c r="CB383" s="58"/>
      <c r="CC383" s="58"/>
      <c r="CD383" s="58"/>
      <c r="CE383" s="58"/>
      <c r="CF383" s="58"/>
      <c r="CG383" s="58"/>
      <c r="CH383" s="58"/>
    </row>
    <row r="384" spans="1:86" ht="15">
      <c r="A384" s="164">
        <v>5</v>
      </c>
      <c r="B384" s="204" t="s">
        <v>220</v>
      </c>
      <c r="C384" s="199" t="s">
        <v>14</v>
      </c>
      <c r="D384" s="217">
        <f t="shared" si="21"/>
        <v>118.63800000000001</v>
      </c>
      <c r="E384" s="215">
        <f>E386+E388+E390+E392</f>
        <v>118.63800000000001</v>
      </c>
      <c r="F384" s="215">
        <f>F386+F388+F390+F392</f>
        <v>0</v>
      </c>
      <c r="G384" s="61"/>
      <c r="H384" s="61"/>
      <c r="I384" s="61"/>
      <c r="CB384" s="58"/>
      <c r="CC384" s="58"/>
      <c r="CD384" s="58"/>
      <c r="CE384" s="58"/>
      <c r="CF384" s="58"/>
      <c r="CG384" s="58"/>
      <c r="CH384" s="58"/>
    </row>
    <row r="385" spans="1:86" ht="15">
      <c r="A385" s="164"/>
      <c r="B385" s="162" t="s">
        <v>215</v>
      </c>
      <c r="C385" s="198" t="s">
        <v>17</v>
      </c>
      <c r="D385" s="217">
        <f t="shared" si="21"/>
        <v>0.21299999999999999</v>
      </c>
      <c r="E385" s="215">
        <f>0.003+0.21</f>
        <v>0.21299999999999999</v>
      </c>
      <c r="F385" s="215"/>
      <c r="G385" s="61"/>
      <c r="H385" s="61"/>
      <c r="I385" s="61"/>
      <c r="CB385" s="58"/>
      <c r="CC385" s="58"/>
      <c r="CD385" s="58"/>
      <c r="CE385" s="58"/>
      <c r="CF385" s="58"/>
      <c r="CG385" s="58"/>
      <c r="CH385" s="58"/>
    </row>
    <row r="386" spans="1:86" ht="15">
      <c r="A386" s="164"/>
      <c r="B386" s="162"/>
      <c r="C386" s="198" t="s">
        <v>14</v>
      </c>
      <c r="D386" s="217">
        <f t="shared" si="21"/>
        <v>118.63800000000001</v>
      </c>
      <c r="E386" s="215">
        <f>3.218+115.42</f>
        <v>118.63800000000001</v>
      </c>
      <c r="F386" s="215"/>
      <c r="G386" s="61"/>
      <c r="H386" s="61"/>
      <c r="I386" s="61"/>
      <c r="CB386" s="58"/>
      <c r="CC386" s="58"/>
      <c r="CD386" s="58"/>
      <c r="CE386" s="58"/>
      <c r="CF386" s="58"/>
      <c r="CG386" s="58"/>
      <c r="CH386" s="58"/>
    </row>
    <row r="387" spans="1:86" ht="15">
      <c r="A387" s="164"/>
      <c r="B387" s="162" t="s">
        <v>45</v>
      </c>
      <c r="C387" s="198" t="s">
        <v>17</v>
      </c>
      <c r="D387" s="217">
        <f t="shared" si="21"/>
        <v>0</v>
      </c>
      <c r="E387" s="215"/>
      <c r="F387" s="215"/>
      <c r="G387" s="61"/>
      <c r="H387" s="61"/>
      <c r="I387" s="61"/>
      <c r="CB387" s="58"/>
      <c r="CC387" s="58"/>
      <c r="CD387" s="58"/>
      <c r="CE387" s="58"/>
      <c r="CF387" s="58"/>
      <c r="CG387" s="58"/>
      <c r="CH387" s="58"/>
    </row>
    <row r="388" spans="1:86" ht="15">
      <c r="A388" s="164"/>
      <c r="B388" s="162"/>
      <c r="C388" s="198" t="s">
        <v>14</v>
      </c>
      <c r="D388" s="217">
        <f t="shared" si="21"/>
        <v>0</v>
      </c>
      <c r="E388" s="215"/>
      <c r="F388" s="215"/>
      <c r="G388" s="61"/>
      <c r="H388" s="61"/>
      <c r="I388" s="61"/>
      <c r="CB388" s="58"/>
      <c r="CC388" s="58"/>
      <c r="CD388" s="58"/>
      <c r="CE388" s="58"/>
      <c r="CF388" s="58"/>
      <c r="CG388" s="58"/>
      <c r="CH388" s="58"/>
    </row>
    <row r="389" spans="1:86" ht="15">
      <c r="A389" s="164"/>
      <c r="B389" s="151" t="s">
        <v>47</v>
      </c>
      <c r="C389" s="198" t="s">
        <v>48</v>
      </c>
      <c r="D389" s="217">
        <f t="shared" si="21"/>
        <v>0</v>
      </c>
      <c r="E389" s="215"/>
      <c r="F389" s="215"/>
      <c r="G389" s="61"/>
      <c r="H389" s="61"/>
      <c r="I389" s="61"/>
      <c r="CB389" s="58"/>
      <c r="CC389" s="58"/>
      <c r="CD389" s="58"/>
      <c r="CE389" s="58"/>
      <c r="CF389" s="58"/>
      <c r="CG389" s="58"/>
      <c r="CH389" s="58"/>
    </row>
    <row r="390" spans="1:86" ht="15">
      <c r="A390" s="164"/>
      <c r="B390" s="151"/>
      <c r="C390" s="198" t="s">
        <v>14</v>
      </c>
      <c r="D390" s="217">
        <f t="shared" si="21"/>
        <v>0</v>
      </c>
      <c r="E390" s="215"/>
      <c r="F390" s="215"/>
      <c r="G390" s="61"/>
      <c r="H390" s="61"/>
      <c r="I390" s="61"/>
      <c r="CB390" s="58"/>
      <c r="CC390" s="58"/>
      <c r="CD390" s="58"/>
      <c r="CE390" s="58"/>
      <c r="CF390" s="58"/>
      <c r="CG390" s="58"/>
      <c r="CH390" s="58"/>
    </row>
    <row r="391" spans="1:86" ht="15">
      <c r="A391" s="164"/>
      <c r="B391" s="162" t="s">
        <v>50</v>
      </c>
      <c r="C391" s="198" t="s">
        <v>37</v>
      </c>
      <c r="D391" s="217">
        <f t="shared" si="21"/>
        <v>0</v>
      </c>
      <c r="E391" s="215"/>
      <c r="F391" s="215"/>
      <c r="G391" s="61"/>
      <c r="H391" s="61"/>
      <c r="I391" s="61"/>
      <c r="CB391" s="58"/>
      <c r="CC391" s="58"/>
      <c r="CD391" s="58"/>
      <c r="CE391" s="58"/>
      <c r="CF391" s="58"/>
      <c r="CG391" s="58"/>
      <c r="CH391" s="58"/>
    </row>
    <row r="392" spans="1:86" ht="15">
      <c r="A392" s="164"/>
      <c r="B392" s="162"/>
      <c r="C392" s="198" t="s">
        <v>14</v>
      </c>
      <c r="D392" s="217">
        <f t="shared" si="21"/>
        <v>0</v>
      </c>
      <c r="E392" s="215"/>
      <c r="F392" s="215"/>
      <c r="G392" s="61"/>
      <c r="H392" s="61"/>
      <c r="I392" s="61"/>
      <c r="CB392" s="58"/>
      <c r="CC392" s="58"/>
      <c r="CD392" s="58"/>
      <c r="CE392" s="58"/>
      <c r="CF392" s="58"/>
      <c r="CG392" s="58"/>
      <c r="CH392" s="58"/>
    </row>
    <row r="393" spans="1:86" ht="15">
      <c r="A393" s="164">
        <v>6</v>
      </c>
      <c r="B393" s="204" t="s">
        <v>387</v>
      </c>
      <c r="C393" s="199" t="s">
        <v>14</v>
      </c>
      <c r="D393" s="217">
        <f t="shared" si="21"/>
        <v>0.53600000000000003</v>
      </c>
      <c r="E393" s="215">
        <f>E395+E397+E399+E401</f>
        <v>0.53600000000000003</v>
      </c>
      <c r="F393" s="215">
        <f>F395+F397+F399+F401</f>
        <v>0</v>
      </c>
      <c r="G393" s="61"/>
      <c r="H393" s="61"/>
      <c r="I393" s="61"/>
      <c r="CB393" s="58"/>
      <c r="CC393" s="58"/>
      <c r="CD393" s="58"/>
      <c r="CE393" s="58"/>
      <c r="CF393" s="58"/>
      <c r="CG393" s="58"/>
      <c r="CH393" s="58"/>
    </row>
    <row r="394" spans="1:86" ht="15">
      <c r="A394" s="164"/>
      <c r="B394" s="162" t="s">
        <v>215</v>
      </c>
      <c r="C394" s="198" t="s">
        <v>17</v>
      </c>
      <c r="D394" s="217">
        <f t="shared" si="21"/>
        <v>1E-3</v>
      </c>
      <c r="E394" s="215">
        <v>1E-3</v>
      </c>
      <c r="F394" s="215"/>
      <c r="G394" s="61"/>
      <c r="H394" s="61"/>
      <c r="I394" s="61"/>
      <c r="CB394" s="58"/>
      <c r="CC394" s="58"/>
      <c r="CD394" s="58"/>
      <c r="CE394" s="58"/>
      <c r="CF394" s="58"/>
      <c r="CG394" s="58"/>
      <c r="CH394" s="58"/>
    </row>
    <row r="395" spans="1:86" ht="15">
      <c r="A395" s="164"/>
      <c r="B395" s="162"/>
      <c r="C395" s="198" t="s">
        <v>14</v>
      </c>
      <c r="D395" s="217">
        <f t="shared" si="21"/>
        <v>0.53600000000000003</v>
      </c>
      <c r="E395" s="215">
        <v>0.53600000000000003</v>
      </c>
      <c r="F395" s="215"/>
      <c r="G395" s="61"/>
      <c r="H395" s="61"/>
      <c r="I395" s="61"/>
      <c r="CB395" s="58"/>
      <c r="CC395" s="58"/>
      <c r="CD395" s="58"/>
      <c r="CE395" s="58"/>
      <c r="CF395" s="58"/>
      <c r="CG395" s="58"/>
      <c r="CH395" s="58"/>
    </row>
    <row r="396" spans="1:86" ht="15">
      <c r="A396" s="164"/>
      <c r="B396" s="162" t="s">
        <v>45</v>
      </c>
      <c r="C396" s="198" t="s">
        <v>17</v>
      </c>
      <c r="D396" s="217">
        <f t="shared" si="21"/>
        <v>0</v>
      </c>
      <c r="E396" s="215"/>
      <c r="F396" s="215"/>
      <c r="G396" s="61"/>
      <c r="H396" s="61"/>
      <c r="I396" s="61"/>
      <c r="CB396" s="58"/>
      <c r="CC396" s="58"/>
      <c r="CD396" s="58"/>
      <c r="CE396" s="58"/>
      <c r="CF396" s="58"/>
      <c r="CG396" s="58"/>
      <c r="CH396" s="58"/>
    </row>
    <row r="397" spans="1:86" ht="15">
      <c r="A397" s="164"/>
      <c r="B397" s="162"/>
      <c r="C397" s="198" t="s">
        <v>14</v>
      </c>
      <c r="D397" s="217">
        <f t="shared" si="21"/>
        <v>0</v>
      </c>
      <c r="E397" s="215"/>
      <c r="F397" s="215"/>
      <c r="G397" s="61"/>
      <c r="H397" s="61"/>
      <c r="I397" s="61"/>
      <c r="CB397" s="58"/>
      <c r="CC397" s="58"/>
      <c r="CD397" s="58"/>
      <c r="CE397" s="58"/>
      <c r="CF397" s="58"/>
      <c r="CG397" s="58"/>
      <c r="CH397" s="58"/>
    </row>
    <row r="398" spans="1:86" ht="15">
      <c r="A398" s="164"/>
      <c r="B398" s="151" t="s">
        <v>47</v>
      </c>
      <c r="C398" s="198" t="s">
        <v>48</v>
      </c>
      <c r="D398" s="217">
        <f t="shared" si="21"/>
        <v>0</v>
      </c>
      <c r="E398" s="215"/>
      <c r="F398" s="215"/>
      <c r="G398" s="61"/>
      <c r="H398" s="61"/>
      <c r="I398" s="61"/>
      <c r="CB398" s="58"/>
      <c r="CC398" s="58"/>
      <c r="CD398" s="58"/>
      <c r="CE398" s="58"/>
      <c r="CF398" s="58"/>
      <c r="CG398" s="58"/>
      <c r="CH398" s="58"/>
    </row>
    <row r="399" spans="1:86" ht="15">
      <c r="A399" s="164"/>
      <c r="B399" s="151"/>
      <c r="C399" s="198" t="s">
        <v>14</v>
      </c>
      <c r="D399" s="217">
        <f t="shared" si="21"/>
        <v>0</v>
      </c>
      <c r="E399" s="215"/>
      <c r="F399" s="215"/>
      <c r="G399" s="61"/>
      <c r="H399" s="61"/>
      <c r="I399" s="61"/>
      <c r="CB399" s="58"/>
      <c r="CC399" s="58"/>
      <c r="CD399" s="58"/>
      <c r="CE399" s="58"/>
      <c r="CF399" s="58"/>
      <c r="CG399" s="58"/>
      <c r="CH399" s="58"/>
    </row>
    <row r="400" spans="1:86" ht="15">
      <c r="A400" s="164"/>
      <c r="B400" s="162" t="s">
        <v>50</v>
      </c>
      <c r="C400" s="198" t="s">
        <v>37</v>
      </c>
      <c r="D400" s="217">
        <f t="shared" si="21"/>
        <v>0</v>
      </c>
      <c r="E400" s="215"/>
      <c r="F400" s="215"/>
      <c r="G400" s="61"/>
      <c r="H400" s="61"/>
      <c r="I400" s="61"/>
      <c r="CB400" s="58"/>
      <c r="CC400" s="58"/>
      <c r="CD400" s="58"/>
      <c r="CE400" s="58"/>
      <c r="CF400" s="58"/>
      <c r="CG400" s="58"/>
      <c r="CH400" s="58"/>
    </row>
    <row r="401" spans="1:86" ht="15">
      <c r="A401" s="164"/>
      <c r="B401" s="162"/>
      <c r="C401" s="198" t="s">
        <v>14</v>
      </c>
      <c r="D401" s="217">
        <f t="shared" si="21"/>
        <v>0</v>
      </c>
      <c r="E401" s="215"/>
      <c r="F401" s="215"/>
      <c r="G401" s="61"/>
      <c r="H401" s="61"/>
      <c r="I401" s="61"/>
      <c r="CB401" s="58"/>
      <c r="CC401" s="58"/>
      <c r="CD401" s="58"/>
      <c r="CE401" s="58"/>
      <c r="CF401" s="58"/>
      <c r="CG401" s="58"/>
      <c r="CH401" s="58"/>
    </row>
    <row r="402" spans="1:86" ht="15">
      <c r="A402" s="164">
        <v>7</v>
      </c>
      <c r="B402" s="204" t="s">
        <v>388</v>
      </c>
      <c r="C402" s="199" t="s">
        <v>14</v>
      </c>
      <c r="D402" s="217">
        <f t="shared" si="21"/>
        <v>583.43700000000001</v>
      </c>
      <c r="E402" s="215">
        <f>E404+E406+E408+E410</f>
        <v>0</v>
      </c>
      <c r="F402" s="215">
        <f>F404+F406+F408+F410</f>
        <v>583.43700000000001</v>
      </c>
      <c r="G402" s="61"/>
      <c r="H402" s="61"/>
      <c r="I402" s="61"/>
      <c r="CB402" s="58"/>
      <c r="CC402" s="58"/>
      <c r="CD402" s="58"/>
      <c r="CE402" s="58"/>
      <c r="CF402" s="58"/>
      <c r="CG402" s="58"/>
      <c r="CH402" s="58"/>
    </row>
    <row r="403" spans="1:86" ht="15">
      <c r="A403" s="164"/>
      <c r="B403" s="162" t="s">
        <v>215</v>
      </c>
      <c r="C403" s="198" t="s">
        <v>17</v>
      </c>
      <c r="D403" s="217">
        <f t="shared" si="21"/>
        <v>1.0069999999999999</v>
      </c>
      <c r="E403" s="215"/>
      <c r="F403" s="215">
        <v>1.0069999999999999</v>
      </c>
      <c r="G403" s="61"/>
      <c r="H403" s="61"/>
      <c r="I403" s="61"/>
      <c r="CB403" s="58"/>
      <c r="CC403" s="58"/>
      <c r="CD403" s="58"/>
      <c r="CE403" s="58"/>
      <c r="CF403" s="58"/>
      <c r="CG403" s="58"/>
      <c r="CH403" s="58"/>
    </row>
    <row r="404" spans="1:86" ht="15">
      <c r="A404" s="164"/>
      <c r="B404" s="162"/>
      <c r="C404" s="198" t="s">
        <v>14</v>
      </c>
      <c r="D404" s="217">
        <f t="shared" si="21"/>
        <v>583.43700000000001</v>
      </c>
      <c r="E404" s="215"/>
      <c r="F404" s="215">
        <v>583.43700000000001</v>
      </c>
      <c r="G404" s="61"/>
      <c r="H404" s="61"/>
      <c r="I404" s="61"/>
      <c r="CB404" s="58"/>
      <c r="CC404" s="58"/>
      <c r="CD404" s="58"/>
      <c r="CE404" s="58"/>
      <c r="CF404" s="58"/>
      <c r="CG404" s="58"/>
      <c r="CH404" s="58"/>
    </row>
    <row r="405" spans="1:86" ht="15">
      <c r="A405" s="164"/>
      <c r="B405" s="162" t="s">
        <v>45</v>
      </c>
      <c r="C405" s="198" t="s">
        <v>17</v>
      </c>
      <c r="D405" s="217">
        <f t="shared" si="21"/>
        <v>0</v>
      </c>
      <c r="E405" s="215"/>
      <c r="F405" s="215"/>
      <c r="G405" s="61"/>
      <c r="H405" s="61"/>
      <c r="I405" s="61"/>
      <c r="CB405" s="58"/>
      <c r="CC405" s="58"/>
      <c r="CD405" s="58"/>
      <c r="CE405" s="58"/>
      <c r="CF405" s="58"/>
      <c r="CG405" s="58"/>
      <c r="CH405" s="58"/>
    </row>
    <row r="406" spans="1:86" ht="15">
      <c r="A406" s="164"/>
      <c r="B406" s="162"/>
      <c r="C406" s="198" t="s">
        <v>14</v>
      </c>
      <c r="D406" s="217">
        <f t="shared" si="21"/>
        <v>0</v>
      </c>
      <c r="E406" s="215"/>
      <c r="F406" s="215"/>
      <c r="G406" s="61"/>
      <c r="H406" s="61"/>
      <c r="I406" s="61"/>
      <c r="CB406" s="58"/>
      <c r="CC406" s="58"/>
      <c r="CD406" s="58"/>
      <c r="CE406" s="58"/>
      <c r="CF406" s="58"/>
      <c r="CG406" s="58"/>
      <c r="CH406" s="58"/>
    </row>
    <row r="407" spans="1:86" ht="15">
      <c r="A407" s="164"/>
      <c r="B407" s="151" t="s">
        <v>47</v>
      </c>
      <c r="C407" s="198" t="s">
        <v>48</v>
      </c>
      <c r="D407" s="217">
        <f t="shared" si="21"/>
        <v>0</v>
      </c>
      <c r="E407" s="215"/>
      <c r="F407" s="215"/>
      <c r="G407" s="61"/>
      <c r="H407" s="61"/>
      <c r="I407" s="61"/>
      <c r="CB407" s="58"/>
      <c r="CC407" s="58"/>
      <c r="CD407" s="58"/>
      <c r="CE407" s="58"/>
      <c r="CF407" s="58"/>
      <c r="CG407" s="58"/>
      <c r="CH407" s="58"/>
    </row>
    <row r="408" spans="1:86" ht="15">
      <c r="A408" s="164"/>
      <c r="B408" s="151"/>
      <c r="C408" s="198" t="s">
        <v>14</v>
      </c>
      <c r="D408" s="217">
        <f t="shared" si="21"/>
        <v>0</v>
      </c>
      <c r="E408" s="215"/>
      <c r="F408" s="215"/>
      <c r="G408" s="61"/>
      <c r="H408" s="61"/>
      <c r="I408" s="61"/>
      <c r="CB408" s="58"/>
      <c r="CC408" s="58"/>
      <c r="CD408" s="58"/>
      <c r="CE408" s="58"/>
      <c r="CF408" s="58"/>
      <c r="CG408" s="58"/>
      <c r="CH408" s="58"/>
    </row>
    <row r="409" spans="1:86" ht="15">
      <c r="A409" s="164"/>
      <c r="B409" s="162" t="s">
        <v>50</v>
      </c>
      <c r="C409" s="198" t="s">
        <v>37</v>
      </c>
      <c r="D409" s="217">
        <f t="shared" si="21"/>
        <v>0</v>
      </c>
      <c r="E409" s="215"/>
      <c r="F409" s="215"/>
      <c r="G409" s="61"/>
      <c r="H409" s="61"/>
      <c r="I409" s="61"/>
      <c r="CB409" s="58"/>
      <c r="CC409" s="58"/>
      <c r="CD409" s="58"/>
      <c r="CE409" s="58"/>
      <c r="CF409" s="58"/>
      <c r="CG409" s="58"/>
      <c r="CH409" s="58"/>
    </row>
    <row r="410" spans="1:86" ht="15">
      <c r="A410" s="164"/>
      <c r="B410" s="162"/>
      <c r="C410" s="198" t="s">
        <v>14</v>
      </c>
      <c r="D410" s="217">
        <f t="shared" si="21"/>
        <v>0</v>
      </c>
      <c r="E410" s="215"/>
      <c r="F410" s="215"/>
      <c r="G410" s="61"/>
      <c r="H410" s="61"/>
      <c r="I410" s="61"/>
      <c r="CB410" s="58"/>
      <c r="CC410" s="58"/>
      <c r="CD410" s="58"/>
      <c r="CE410" s="58"/>
      <c r="CF410" s="58"/>
      <c r="CG410" s="58"/>
      <c r="CH410" s="58"/>
    </row>
    <row r="411" spans="1:86" ht="15">
      <c r="A411" s="164">
        <v>8</v>
      </c>
      <c r="B411" s="204" t="s">
        <v>345</v>
      </c>
      <c r="C411" s="199" t="s">
        <v>14</v>
      </c>
      <c r="D411" s="217">
        <f t="shared" si="21"/>
        <v>13.88</v>
      </c>
      <c r="E411" s="215">
        <f>E413+E415+E417+E419</f>
        <v>13.88</v>
      </c>
      <c r="F411" s="215">
        <f>F413+F415+F417+F419</f>
        <v>0</v>
      </c>
      <c r="G411" s="61"/>
      <c r="H411" s="61"/>
      <c r="I411" s="61"/>
      <c r="CB411" s="58"/>
      <c r="CC411" s="58"/>
      <c r="CD411" s="58"/>
      <c r="CE411" s="58"/>
      <c r="CF411" s="58"/>
      <c r="CG411" s="58"/>
      <c r="CH411" s="58"/>
    </row>
    <row r="412" spans="1:86" ht="15">
      <c r="A412" s="164"/>
      <c r="B412" s="162" t="s">
        <v>215</v>
      </c>
      <c r="C412" s="198" t="s">
        <v>17</v>
      </c>
      <c r="D412" s="217">
        <f t="shared" si="21"/>
        <v>4.8000000000000001E-2</v>
      </c>
      <c r="E412" s="215">
        <v>4.8000000000000001E-2</v>
      </c>
      <c r="F412" s="215"/>
      <c r="G412" s="61"/>
      <c r="H412" s="61"/>
      <c r="I412" s="61"/>
      <c r="CB412" s="58"/>
      <c r="CC412" s="58"/>
      <c r="CD412" s="58"/>
      <c r="CE412" s="58"/>
      <c r="CF412" s="58"/>
      <c r="CG412" s="58"/>
      <c r="CH412" s="58"/>
    </row>
    <row r="413" spans="1:86" ht="15">
      <c r="A413" s="164"/>
      <c r="B413" s="162"/>
      <c r="C413" s="198" t="s">
        <v>14</v>
      </c>
      <c r="D413" s="217">
        <f t="shared" ref="D413:D476" si="22">E413+F413</f>
        <v>13.88</v>
      </c>
      <c r="E413" s="215">
        <v>13.88</v>
      </c>
      <c r="F413" s="215"/>
      <c r="G413" s="61"/>
      <c r="H413" s="61"/>
      <c r="I413" s="61"/>
      <c r="CB413" s="58"/>
      <c r="CC413" s="58"/>
      <c r="CD413" s="58"/>
      <c r="CE413" s="58"/>
      <c r="CF413" s="58"/>
      <c r="CG413" s="58"/>
      <c r="CH413" s="58"/>
    </row>
    <row r="414" spans="1:86" ht="15">
      <c r="A414" s="164"/>
      <c r="B414" s="162" t="s">
        <v>45</v>
      </c>
      <c r="C414" s="198" t="s">
        <v>17</v>
      </c>
      <c r="D414" s="217">
        <f t="shared" si="22"/>
        <v>0</v>
      </c>
      <c r="E414" s="215"/>
      <c r="F414" s="215"/>
      <c r="G414" s="61"/>
      <c r="H414" s="61"/>
      <c r="I414" s="61"/>
      <c r="CB414" s="58"/>
      <c r="CC414" s="58"/>
      <c r="CD414" s="58"/>
      <c r="CE414" s="58"/>
      <c r="CF414" s="58"/>
      <c r="CG414" s="58"/>
      <c r="CH414" s="58"/>
    </row>
    <row r="415" spans="1:86" ht="15">
      <c r="A415" s="164"/>
      <c r="B415" s="162"/>
      <c r="C415" s="198" t="s">
        <v>14</v>
      </c>
      <c r="D415" s="217">
        <f t="shared" si="22"/>
        <v>0</v>
      </c>
      <c r="E415" s="215"/>
      <c r="F415" s="215"/>
      <c r="G415" s="61"/>
      <c r="H415" s="61"/>
      <c r="I415" s="61"/>
      <c r="CB415" s="58"/>
      <c r="CC415" s="58"/>
      <c r="CD415" s="58"/>
      <c r="CE415" s="58"/>
      <c r="CF415" s="58"/>
      <c r="CG415" s="58"/>
      <c r="CH415" s="58"/>
    </row>
    <row r="416" spans="1:86" ht="15">
      <c r="A416" s="164"/>
      <c r="B416" s="151" t="s">
        <v>47</v>
      </c>
      <c r="C416" s="198" t="s">
        <v>48</v>
      </c>
      <c r="D416" s="217">
        <f t="shared" si="22"/>
        <v>0</v>
      </c>
      <c r="E416" s="215"/>
      <c r="F416" s="215"/>
      <c r="G416" s="61"/>
      <c r="H416" s="61"/>
      <c r="I416" s="61"/>
      <c r="CB416" s="58"/>
      <c r="CC416" s="58"/>
      <c r="CD416" s="58"/>
      <c r="CE416" s="58"/>
      <c r="CF416" s="58"/>
      <c r="CG416" s="58"/>
      <c r="CH416" s="58"/>
    </row>
    <row r="417" spans="1:86" ht="15">
      <c r="A417" s="164"/>
      <c r="B417" s="151"/>
      <c r="C417" s="198" t="s">
        <v>14</v>
      </c>
      <c r="D417" s="217">
        <f t="shared" si="22"/>
        <v>0</v>
      </c>
      <c r="E417" s="215"/>
      <c r="F417" s="215"/>
      <c r="G417" s="61"/>
      <c r="H417" s="61"/>
      <c r="I417" s="61"/>
      <c r="CB417" s="58"/>
      <c r="CC417" s="58"/>
      <c r="CD417" s="58"/>
      <c r="CE417" s="58"/>
      <c r="CF417" s="58"/>
      <c r="CG417" s="58"/>
      <c r="CH417" s="58"/>
    </row>
    <row r="418" spans="1:86" ht="15">
      <c r="A418" s="164"/>
      <c r="B418" s="162" t="s">
        <v>50</v>
      </c>
      <c r="C418" s="198" t="s">
        <v>37</v>
      </c>
      <c r="D418" s="217">
        <f t="shared" si="22"/>
        <v>0</v>
      </c>
      <c r="E418" s="215"/>
      <c r="F418" s="215"/>
      <c r="G418" s="61"/>
      <c r="H418" s="61"/>
      <c r="I418" s="61"/>
      <c r="CB418" s="58"/>
      <c r="CC418" s="58"/>
      <c r="CD418" s="58"/>
      <c r="CE418" s="58"/>
      <c r="CF418" s="58"/>
      <c r="CG418" s="58"/>
      <c r="CH418" s="58"/>
    </row>
    <row r="419" spans="1:86" ht="15">
      <c r="A419" s="164"/>
      <c r="B419" s="162"/>
      <c r="C419" s="198" t="s">
        <v>14</v>
      </c>
      <c r="D419" s="217">
        <f t="shared" si="22"/>
        <v>0</v>
      </c>
      <c r="E419" s="215"/>
      <c r="F419" s="215"/>
      <c r="G419" s="61"/>
      <c r="H419" s="61"/>
      <c r="I419" s="61"/>
      <c r="CB419" s="58"/>
      <c r="CC419" s="58"/>
      <c r="CD419" s="58"/>
      <c r="CE419" s="58"/>
      <c r="CF419" s="58"/>
      <c r="CG419" s="58"/>
      <c r="CH419" s="58"/>
    </row>
    <row r="420" spans="1:86" ht="15">
      <c r="A420" s="164">
        <v>9</v>
      </c>
      <c r="B420" s="204" t="s">
        <v>223</v>
      </c>
      <c r="C420" s="199" t="s">
        <v>14</v>
      </c>
      <c r="D420" s="217">
        <f t="shared" si="22"/>
        <v>21.439</v>
      </c>
      <c r="E420" s="215">
        <f>E422+E424+E426+E428</f>
        <v>21.439</v>
      </c>
      <c r="F420" s="215">
        <f>F422+F424+F426+F428</f>
        <v>0</v>
      </c>
      <c r="G420" s="61"/>
      <c r="H420" s="61"/>
      <c r="I420" s="61"/>
      <c r="CB420" s="58"/>
      <c r="CC420" s="58"/>
      <c r="CD420" s="58"/>
      <c r="CE420" s="58"/>
      <c r="CF420" s="58"/>
      <c r="CG420" s="58"/>
      <c r="CH420" s="58"/>
    </row>
    <row r="421" spans="1:86" ht="15">
      <c r="A421" s="164"/>
      <c r="B421" s="162" t="s">
        <v>215</v>
      </c>
      <c r="C421" s="198" t="s">
        <v>17</v>
      </c>
      <c r="D421" s="217">
        <f t="shared" si="22"/>
        <v>1.4E-2</v>
      </c>
      <c r="E421" s="215">
        <v>1.4E-2</v>
      </c>
      <c r="F421" s="215"/>
      <c r="G421" s="61"/>
      <c r="H421" s="61"/>
      <c r="I421" s="61"/>
      <c r="CB421" s="58"/>
      <c r="CC421" s="58"/>
      <c r="CD421" s="58"/>
      <c r="CE421" s="58"/>
      <c r="CF421" s="58"/>
      <c r="CG421" s="58"/>
      <c r="CH421" s="58"/>
    </row>
    <row r="422" spans="1:86" ht="15">
      <c r="A422" s="164"/>
      <c r="B422" s="162"/>
      <c r="C422" s="198" t="s">
        <v>14</v>
      </c>
      <c r="D422" s="217">
        <f t="shared" si="22"/>
        <v>21.439</v>
      </c>
      <c r="E422" s="215">
        <v>21.439</v>
      </c>
      <c r="F422" s="215"/>
      <c r="G422" s="61"/>
      <c r="H422" s="61"/>
      <c r="I422" s="61"/>
      <c r="CB422" s="58"/>
      <c r="CC422" s="58"/>
      <c r="CD422" s="58"/>
      <c r="CE422" s="58"/>
      <c r="CF422" s="58"/>
      <c r="CG422" s="58"/>
      <c r="CH422" s="58"/>
    </row>
    <row r="423" spans="1:86" ht="15">
      <c r="A423" s="164"/>
      <c r="B423" s="162" t="s">
        <v>45</v>
      </c>
      <c r="C423" s="198" t="s">
        <v>17</v>
      </c>
      <c r="D423" s="217">
        <f t="shared" si="22"/>
        <v>0</v>
      </c>
      <c r="E423" s="215"/>
      <c r="F423" s="215"/>
      <c r="G423" s="61"/>
      <c r="H423" s="61"/>
      <c r="I423" s="61"/>
      <c r="CB423" s="58"/>
      <c r="CC423" s="58"/>
      <c r="CD423" s="58"/>
      <c r="CE423" s="58"/>
      <c r="CF423" s="58"/>
      <c r="CG423" s="58"/>
      <c r="CH423" s="58"/>
    </row>
    <row r="424" spans="1:86" ht="15">
      <c r="A424" s="164"/>
      <c r="B424" s="162"/>
      <c r="C424" s="198" t="s">
        <v>14</v>
      </c>
      <c r="D424" s="217">
        <f t="shared" si="22"/>
        <v>0</v>
      </c>
      <c r="E424" s="215"/>
      <c r="F424" s="215"/>
      <c r="G424" s="61"/>
      <c r="H424" s="61"/>
      <c r="I424" s="61"/>
      <c r="CB424" s="58"/>
      <c r="CC424" s="58"/>
      <c r="CD424" s="58"/>
      <c r="CE424" s="58"/>
      <c r="CF424" s="58"/>
      <c r="CG424" s="58"/>
      <c r="CH424" s="58"/>
    </row>
    <row r="425" spans="1:86" ht="15">
      <c r="A425" s="164"/>
      <c r="B425" s="151" t="s">
        <v>47</v>
      </c>
      <c r="C425" s="198" t="s">
        <v>48</v>
      </c>
      <c r="D425" s="217">
        <f t="shared" si="22"/>
        <v>0</v>
      </c>
      <c r="E425" s="215"/>
      <c r="F425" s="215"/>
      <c r="G425" s="61"/>
      <c r="H425" s="61"/>
      <c r="I425" s="61"/>
      <c r="CB425" s="58"/>
      <c r="CC425" s="58"/>
      <c r="CD425" s="58"/>
      <c r="CE425" s="58"/>
      <c r="CF425" s="58"/>
      <c r="CG425" s="58"/>
      <c r="CH425" s="58"/>
    </row>
    <row r="426" spans="1:86" ht="15">
      <c r="A426" s="164"/>
      <c r="B426" s="151"/>
      <c r="C426" s="198" t="s">
        <v>14</v>
      </c>
      <c r="D426" s="217">
        <f t="shared" si="22"/>
        <v>0</v>
      </c>
      <c r="E426" s="215"/>
      <c r="F426" s="215"/>
      <c r="G426" s="61"/>
      <c r="H426" s="61"/>
      <c r="I426" s="61"/>
      <c r="CB426" s="58"/>
      <c r="CC426" s="58"/>
      <c r="CD426" s="58"/>
      <c r="CE426" s="58"/>
      <c r="CF426" s="58"/>
      <c r="CG426" s="58"/>
      <c r="CH426" s="58"/>
    </row>
    <row r="427" spans="1:86" ht="15">
      <c r="A427" s="164"/>
      <c r="B427" s="162" t="s">
        <v>50</v>
      </c>
      <c r="C427" s="198" t="s">
        <v>37</v>
      </c>
      <c r="D427" s="217">
        <f t="shared" si="22"/>
        <v>0</v>
      </c>
      <c r="E427" s="215"/>
      <c r="F427" s="215"/>
      <c r="G427" s="61"/>
      <c r="H427" s="61"/>
      <c r="I427" s="61"/>
      <c r="CB427" s="58"/>
      <c r="CC427" s="58"/>
      <c r="CD427" s="58"/>
      <c r="CE427" s="58"/>
      <c r="CF427" s="58"/>
      <c r="CG427" s="58"/>
      <c r="CH427" s="58"/>
    </row>
    <row r="428" spans="1:86" ht="15">
      <c r="A428" s="164"/>
      <c r="B428" s="162"/>
      <c r="C428" s="198" t="s">
        <v>14</v>
      </c>
      <c r="D428" s="217">
        <f t="shared" si="22"/>
        <v>0</v>
      </c>
      <c r="E428" s="215"/>
      <c r="F428" s="215"/>
      <c r="G428" s="61"/>
      <c r="H428" s="61"/>
      <c r="I428" s="61"/>
      <c r="CB428" s="58"/>
      <c r="CC428" s="58"/>
      <c r="CD428" s="58"/>
      <c r="CE428" s="58"/>
      <c r="CF428" s="58"/>
      <c r="CG428" s="58"/>
      <c r="CH428" s="58"/>
    </row>
    <row r="429" spans="1:86" ht="15">
      <c r="A429" s="164">
        <v>10</v>
      </c>
      <c r="B429" s="204" t="s">
        <v>192</v>
      </c>
      <c r="C429" s="199" t="s">
        <v>14</v>
      </c>
      <c r="D429" s="217">
        <f t="shared" si="22"/>
        <v>183.54900000000001</v>
      </c>
      <c r="E429" s="215">
        <f>E431+E433+E435+E437</f>
        <v>183.54900000000001</v>
      </c>
      <c r="F429" s="215">
        <f>F431+F433+F435+F437</f>
        <v>0</v>
      </c>
      <c r="G429" s="61"/>
      <c r="H429" s="61"/>
      <c r="I429" s="61"/>
      <c r="CB429" s="58"/>
      <c r="CC429" s="58"/>
      <c r="CD429" s="58"/>
      <c r="CE429" s="58"/>
      <c r="CF429" s="58"/>
      <c r="CG429" s="58"/>
      <c r="CH429" s="58"/>
    </row>
    <row r="430" spans="1:86" ht="15">
      <c r="A430" s="164"/>
      <c r="B430" s="162" t="s">
        <v>215</v>
      </c>
      <c r="C430" s="198" t="s">
        <v>17</v>
      </c>
      <c r="D430" s="217">
        <f t="shared" si="22"/>
        <v>0.06</v>
      </c>
      <c r="E430" s="215">
        <v>0.06</v>
      </c>
      <c r="F430" s="215"/>
      <c r="G430" s="61"/>
      <c r="H430" s="61"/>
      <c r="I430" s="61"/>
      <c r="CB430" s="58"/>
      <c r="CC430" s="58"/>
      <c r="CD430" s="58"/>
      <c r="CE430" s="58"/>
      <c r="CF430" s="58"/>
      <c r="CG430" s="58"/>
      <c r="CH430" s="58"/>
    </row>
    <row r="431" spans="1:86" ht="15">
      <c r="A431" s="164"/>
      <c r="B431" s="162"/>
      <c r="C431" s="198" t="s">
        <v>14</v>
      </c>
      <c r="D431" s="217">
        <f t="shared" si="22"/>
        <v>180.45400000000001</v>
      </c>
      <c r="E431" s="215">
        <v>180.45400000000001</v>
      </c>
      <c r="F431" s="215"/>
      <c r="G431" s="61"/>
      <c r="H431" s="61"/>
      <c r="I431" s="61"/>
      <c r="CB431" s="58"/>
      <c r="CC431" s="58"/>
      <c r="CD431" s="58"/>
      <c r="CE431" s="58"/>
      <c r="CF431" s="58"/>
      <c r="CG431" s="58"/>
      <c r="CH431" s="58"/>
    </row>
    <row r="432" spans="1:86" ht="14.25" customHeight="1">
      <c r="A432" s="164"/>
      <c r="B432" s="162" t="s">
        <v>45</v>
      </c>
      <c r="C432" s="198" t="s">
        <v>17</v>
      </c>
      <c r="D432" s="217">
        <f t="shared" si="22"/>
        <v>4.1999999999999997E-3</v>
      </c>
      <c r="E432" s="215">
        <v>4.1999999999999997E-3</v>
      </c>
      <c r="F432" s="215"/>
      <c r="G432" s="61"/>
      <c r="H432" s="61"/>
      <c r="I432" s="61"/>
      <c r="CB432" s="58"/>
      <c r="CC432" s="58"/>
      <c r="CD432" s="58"/>
      <c r="CE432" s="58"/>
      <c r="CF432" s="58"/>
      <c r="CG432" s="58"/>
      <c r="CH432" s="58"/>
    </row>
    <row r="433" spans="1:86" ht="15">
      <c r="A433" s="164"/>
      <c r="B433" s="162"/>
      <c r="C433" s="198" t="s">
        <v>14</v>
      </c>
      <c r="D433" s="217">
        <f t="shared" si="22"/>
        <v>3.0950000000000002</v>
      </c>
      <c r="E433" s="215">
        <v>3.0950000000000002</v>
      </c>
      <c r="F433" s="215"/>
      <c r="G433" s="61"/>
      <c r="H433" s="61"/>
      <c r="I433" s="61"/>
      <c r="CB433" s="58"/>
      <c r="CC433" s="58"/>
      <c r="CD433" s="58"/>
      <c r="CE433" s="58"/>
      <c r="CF433" s="58"/>
      <c r="CG433" s="58"/>
      <c r="CH433" s="58"/>
    </row>
    <row r="434" spans="1:86" ht="15">
      <c r="A434" s="164"/>
      <c r="B434" s="151" t="s">
        <v>47</v>
      </c>
      <c r="C434" s="198" t="s">
        <v>48</v>
      </c>
      <c r="D434" s="217">
        <f t="shared" si="22"/>
        <v>0</v>
      </c>
      <c r="E434" s="215"/>
      <c r="F434" s="215"/>
      <c r="G434" s="61"/>
      <c r="H434" s="61"/>
      <c r="I434" s="61"/>
      <c r="CB434" s="58"/>
      <c r="CC434" s="58"/>
      <c r="CD434" s="58"/>
      <c r="CE434" s="58"/>
      <c r="CF434" s="58"/>
      <c r="CG434" s="58"/>
      <c r="CH434" s="58"/>
    </row>
    <row r="435" spans="1:86" ht="15">
      <c r="A435" s="164"/>
      <c r="B435" s="151"/>
      <c r="C435" s="198" t="s">
        <v>14</v>
      </c>
      <c r="D435" s="217">
        <f t="shared" si="22"/>
        <v>0</v>
      </c>
      <c r="E435" s="215"/>
      <c r="F435" s="215"/>
      <c r="G435" s="61"/>
      <c r="H435" s="61"/>
      <c r="I435" s="61"/>
      <c r="CB435" s="58"/>
      <c r="CC435" s="58"/>
      <c r="CD435" s="58"/>
      <c r="CE435" s="58"/>
      <c r="CF435" s="58"/>
      <c r="CG435" s="58"/>
      <c r="CH435" s="58"/>
    </row>
    <row r="436" spans="1:86" ht="15">
      <c r="A436" s="164"/>
      <c r="B436" s="162" t="s">
        <v>50</v>
      </c>
      <c r="C436" s="198" t="s">
        <v>37</v>
      </c>
      <c r="D436" s="217">
        <f t="shared" si="22"/>
        <v>0</v>
      </c>
      <c r="E436" s="215"/>
      <c r="F436" s="215"/>
      <c r="G436" s="61"/>
      <c r="H436" s="61"/>
      <c r="I436" s="61"/>
      <c r="CB436" s="58"/>
      <c r="CC436" s="58"/>
      <c r="CD436" s="58"/>
      <c r="CE436" s="58"/>
      <c r="CF436" s="58"/>
      <c r="CG436" s="58"/>
      <c r="CH436" s="58"/>
    </row>
    <row r="437" spans="1:86" ht="15">
      <c r="A437" s="164"/>
      <c r="B437" s="162"/>
      <c r="C437" s="198" t="s">
        <v>14</v>
      </c>
      <c r="D437" s="217">
        <f t="shared" si="22"/>
        <v>0</v>
      </c>
      <c r="E437" s="215"/>
      <c r="F437" s="215"/>
      <c r="G437" s="61"/>
      <c r="H437" s="61"/>
      <c r="I437" s="61"/>
      <c r="CB437" s="58"/>
      <c r="CC437" s="58"/>
      <c r="CD437" s="58"/>
      <c r="CE437" s="58"/>
      <c r="CF437" s="58"/>
      <c r="CG437" s="58"/>
      <c r="CH437" s="58"/>
    </row>
    <row r="438" spans="1:86" ht="15">
      <c r="A438" s="164">
        <v>11</v>
      </c>
      <c r="B438" s="204" t="s">
        <v>224</v>
      </c>
      <c r="C438" s="199" t="s">
        <v>14</v>
      </c>
      <c r="D438" s="217">
        <f t="shared" si="22"/>
        <v>25.760999999999999</v>
      </c>
      <c r="E438" s="215">
        <f>E440+E442+E444+E446</f>
        <v>25.760999999999999</v>
      </c>
      <c r="F438" s="215">
        <f>F440+F442+F444+F446</f>
        <v>0</v>
      </c>
      <c r="G438" s="61"/>
      <c r="H438" s="61"/>
      <c r="I438" s="61"/>
      <c r="CB438" s="58"/>
      <c r="CC438" s="58"/>
      <c r="CD438" s="58"/>
      <c r="CE438" s="58"/>
      <c r="CF438" s="58"/>
      <c r="CG438" s="58"/>
      <c r="CH438" s="58"/>
    </row>
    <row r="439" spans="1:86" ht="15">
      <c r="A439" s="164"/>
      <c r="B439" s="162" t="s">
        <v>215</v>
      </c>
      <c r="C439" s="198" t="s">
        <v>17</v>
      </c>
      <c r="D439" s="217">
        <f t="shared" si="22"/>
        <v>0.03</v>
      </c>
      <c r="E439" s="215">
        <v>0.03</v>
      </c>
      <c r="F439" s="215"/>
      <c r="G439" s="61"/>
      <c r="H439" s="61"/>
      <c r="I439" s="61"/>
      <c r="CB439" s="58"/>
      <c r="CC439" s="58"/>
      <c r="CD439" s="58"/>
      <c r="CE439" s="58"/>
      <c r="CF439" s="58"/>
      <c r="CG439" s="58"/>
      <c r="CH439" s="58"/>
    </row>
    <row r="440" spans="1:86" ht="15">
      <c r="A440" s="164"/>
      <c r="B440" s="162"/>
      <c r="C440" s="198" t="s">
        <v>14</v>
      </c>
      <c r="D440" s="217">
        <f t="shared" si="22"/>
        <v>25.760999999999999</v>
      </c>
      <c r="E440" s="215">
        <v>25.760999999999999</v>
      </c>
      <c r="F440" s="215"/>
      <c r="G440" s="61"/>
      <c r="H440" s="61"/>
      <c r="I440" s="61"/>
      <c r="CB440" s="58"/>
      <c r="CC440" s="58"/>
      <c r="CD440" s="58"/>
      <c r="CE440" s="58"/>
      <c r="CF440" s="58"/>
      <c r="CG440" s="58"/>
      <c r="CH440" s="58"/>
    </row>
    <row r="441" spans="1:86" ht="14.25" customHeight="1">
      <c r="A441" s="164"/>
      <c r="B441" s="162" t="s">
        <v>45</v>
      </c>
      <c r="C441" s="198" t="s">
        <v>17</v>
      </c>
      <c r="D441" s="217">
        <f t="shared" si="22"/>
        <v>0</v>
      </c>
      <c r="E441" s="215"/>
      <c r="F441" s="215"/>
      <c r="G441" s="61"/>
      <c r="H441" s="61"/>
      <c r="I441" s="61"/>
      <c r="CB441" s="58"/>
      <c r="CC441" s="58"/>
      <c r="CD441" s="58"/>
      <c r="CE441" s="58"/>
      <c r="CF441" s="58"/>
      <c r="CG441" s="58"/>
      <c r="CH441" s="58"/>
    </row>
    <row r="442" spans="1:86" ht="15">
      <c r="A442" s="164"/>
      <c r="B442" s="162"/>
      <c r="C442" s="198" t="s">
        <v>14</v>
      </c>
      <c r="D442" s="217">
        <f t="shared" si="22"/>
        <v>0</v>
      </c>
      <c r="E442" s="215"/>
      <c r="F442" s="215"/>
      <c r="G442" s="61"/>
      <c r="H442" s="61"/>
      <c r="I442" s="61"/>
      <c r="CB442" s="58"/>
      <c r="CC442" s="58"/>
      <c r="CD442" s="58"/>
      <c r="CE442" s="58"/>
      <c r="CF442" s="58"/>
      <c r="CG442" s="58"/>
      <c r="CH442" s="58"/>
    </row>
    <row r="443" spans="1:86" ht="15">
      <c r="A443" s="164"/>
      <c r="B443" s="151" t="s">
        <v>47</v>
      </c>
      <c r="C443" s="198" t="s">
        <v>48</v>
      </c>
      <c r="D443" s="217">
        <f t="shared" si="22"/>
        <v>0</v>
      </c>
      <c r="E443" s="215"/>
      <c r="F443" s="215"/>
      <c r="G443" s="61"/>
      <c r="H443" s="61"/>
      <c r="I443" s="61"/>
      <c r="CB443" s="58"/>
      <c r="CC443" s="58"/>
      <c r="CD443" s="58"/>
      <c r="CE443" s="58"/>
      <c r="CF443" s="58"/>
      <c r="CG443" s="58"/>
      <c r="CH443" s="58"/>
    </row>
    <row r="444" spans="1:86" ht="15">
      <c r="A444" s="164"/>
      <c r="B444" s="151"/>
      <c r="C444" s="198" t="s">
        <v>14</v>
      </c>
      <c r="D444" s="217">
        <f t="shared" si="22"/>
        <v>0</v>
      </c>
      <c r="E444" s="215"/>
      <c r="F444" s="215"/>
      <c r="G444" s="61"/>
      <c r="H444" s="61"/>
      <c r="I444" s="61"/>
      <c r="CB444" s="58"/>
      <c r="CC444" s="58"/>
      <c r="CD444" s="58"/>
      <c r="CE444" s="58"/>
      <c r="CF444" s="58"/>
      <c r="CG444" s="58"/>
      <c r="CH444" s="58"/>
    </row>
    <row r="445" spans="1:86" ht="15">
      <c r="A445" s="164"/>
      <c r="B445" s="162" t="s">
        <v>50</v>
      </c>
      <c r="C445" s="198" t="s">
        <v>37</v>
      </c>
      <c r="D445" s="217">
        <f t="shared" si="22"/>
        <v>0</v>
      </c>
      <c r="E445" s="215"/>
      <c r="F445" s="215"/>
      <c r="G445" s="61"/>
      <c r="H445" s="61"/>
      <c r="I445" s="61"/>
      <c r="CB445" s="58"/>
      <c r="CC445" s="58"/>
      <c r="CD445" s="58"/>
      <c r="CE445" s="58"/>
      <c r="CF445" s="58"/>
      <c r="CG445" s="58"/>
      <c r="CH445" s="58"/>
    </row>
    <row r="446" spans="1:86" ht="15">
      <c r="A446" s="164"/>
      <c r="B446" s="162"/>
      <c r="C446" s="198" t="s">
        <v>14</v>
      </c>
      <c r="D446" s="217">
        <f t="shared" si="22"/>
        <v>0</v>
      </c>
      <c r="E446" s="215"/>
      <c r="F446" s="215"/>
      <c r="G446" s="61"/>
      <c r="H446" s="61"/>
      <c r="I446" s="61"/>
      <c r="CB446" s="58"/>
      <c r="CC446" s="58"/>
      <c r="CD446" s="58"/>
      <c r="CE446" s="58"/>
      <c r="CF446" s="58"/>
      <c r="CG446" s="58"/>
      <c r="CH446" s="58"/>
    </row>
    <row r="447" spans="1:86" ht="15">
      <c r="A447" s="164">
        <v>12</v>
      </c>
      <c r="B447" s="204" t="s">
        <v>225</v>
      </c>
      <c r="C447" s="199" t="s">
        <v>14</v>
      </c>
      <c r="D447" s="217">
        <f t="shared" si="22"/>
        <v>87.551000000000002</v>
      </c>
      <c r="E447" s="215">
        <f>E449+E451+E453+E455</f>
        <v>87.551000000000002</v>
      </c>
      <c r="F447" s="215">
        <f>F449+F451+F453+F455</f>
        <v>0</v>
      </c>
      <c r="G447" s="61"/>
      <c r="H447" s="61"/>
      <c r="I447" s="61"/>
      <c r="CB447" s="58"/>
      <c r="CC447" s="58"/>
      <c r="CD447" s="58"/>
      <c r="CE447" s="58"/>
      <c r="CF447" s="58"/>
      <c r="CG447" s="58"/>
      <c r="CH447" s="58"/>
    </row>
    <row r="448" spans="1:86" ht="15">
      <c r="A448" s="164"/>
      <c r="B448" s="162" t="s">
        <v>215</v>
      </c>
      <c r="C448" s="198" t="s">
        <v>17</v>
      </c>
      <c r="D448" s="217">
        <f t="shared" si="22"/>
        <v>0.14699999999999999</v>
      </c>
      <c r="E448" s="215">
        <v>0.14699999999999999</v>
      </c>
      <c r="F448" s="215"/>
      <c r="G448" s="61"/>
      <c r="H448" s="61"/>
      <c r="I448" s="61"/>
      <c r="CB448" s="58"/>
      <c r="CC448" s="58"/>
      <c r="CD448" s="58"/>
      <c r="CE448" s="58"/>
      <c r="CF448" s="58"/>
      <c r="CG448" s="58"/>
      <c r="CH448" s="58"/>
    </row>
    <row r="449" spans="1:86" ht="15">
      <c r="A449" s="164"/>
      <c r="B449" s="162"/>
      <c r="C449" s="198" t="s">
        <v>14</v>
      </c>
      <c r="D449" s="217">
        <f t="shared" si="22"/>
        <v>87.551000000000002</v>
      </c>
      <c r="E449" s="215">
        <v>87.551000000000002</v>
      </c>
      <c r="F449" s="215"/>
      <c r="G449" s="61"/>
      <c r="H449" s="61"/>
      <c r="I449" s="61"/>
      <c r="CB449" s="58"/>
      <c r="CC449" s="58"/>
      <c r="CD449" s="58"/>
      <c r="CE449" s="58"/>
      <c r="CF449" s="58"/>
      <c r="CG449" s="58"/>
      <c r="CH449" s="58"/>
    </row>
    <row r="450" spans="1:86" ht="14.25" customHeight="1">
      <c r="A450" s="164"/>
      <c r="B450" s="162" t="s">
        <v>45</v>
      </c>
      <c r="C450" s="198" t="s">
        <v>17</v>
      </c>
      <c r="D450" s="217">
        <f t="shared" si="22"/>
        <v>0</v>
      </c>
      <c r="E450" s="215"/>
      <c r="F450" s="215"/>
      <c r="G450" s="61"/>
      <c r="H450" s="61"/>
      <c r="I450" s="61"/>
      <c r="CB450" s="58"/>
      <c r="CC450" s="58"/>
      <c r="CD450" s="58"/>
      <c r="CE450" s="58"/>
      <c r="CF450" s="58"/>
      <c r="CG450" s="58"/>
      <c r="CH450" s="58"/>
    </row>
    <row r="451" spans="1:86" ht="15">
      <c r="A451" s="164"/>
      <c r="B451" s="162"/>
      <c r="C451" s="198" t="s">
        <v>14</v>
      </c>
      <c r="D451" s="217">
        <f t="shared" si="22"/>
        <v>0</v>
      </c>
      <c r="E451" s="215"/>
      <c r="F451" s="215"/>
      <c r="G451" s="61"/>
      <c r="H451" s="61"/>
      <c r="I451" s="61"/>
      <c r="CB451" s="58"/>
      <c r="CC451" s="58"/>
      <c r="CD451" s="58"/>
      <c r="CE451" s="58"/>
      <c r="CF451" s="58"/>
      <c r="CG451" s="58"/>
      <c r="CH451" s="58"/>
    </row>
    <row r="452" spans="1:86" ht="15">
      <c r="A452" s="164"/>
      <c r="B452" s="151" t="s">
        <v>47</v>
      </c>
      <c r="C452" s="198" t="s">
        <v>48</v>
      </c>
      <c r="D452" s="217">
        <f t="shared" si="22"/>
        <v>0</v>
      </c>
      <c r="E452" s="215"/>
      <c r="F452" s="215"/>
      <c r="G452" s="61"/>
      <c r="H452" s="61"/>
      <c r="I452" s="61"/>
      <c r="CB452" s="58"/>
      <c r="CC452" s="58"/>
      <c r="CD452" s="58"/>
      <c r="CE452" s="58"/>
      <c r="CF452" s="58"/>
      <c r="CG452" s="58"/>
      <c r="CH452" s="58"/>
    </row>
    <row r="453" spans="1:86" ht="15">
      <c r="A453" s="164"/>
      <c r="B453" s="151"/>
      <c r="C453" s="198" t="s">
        <v>14</v>
      </c>
      <c r="D453" s="217">
        <f t="shared" si="22"/>
        <v>0</v>
      </c>
      <c r="E453" s="215"/>
      <c r="F453" s="215"/>
      <c r="G453" s="61"/>
      <c r="H453" s="61"/>
      <c r="I453" s="61"/>
      <c r="CB453" s="58"/>
      <c r="CC453" s="58"/>
      <c r="CD453" s="58"/>
      <c r="CE453" s="58"/>
      <c r="CF453" s="58"/>
      <c r="CG453" s="58"/>
      <c r="CH453" s="58"/>
    </row>
    <row r="454" spans="1:86" ht="15">
      <c r="A454" s="164"/>
      <c r="B454" s="162" t="s">
        <v>50</v>
      </c>
      <c r="C454" s="198" t="s">
        <v>37</v>
      </c>
      <c r="D454" s="217">
        <f t="shared" si="22"/>
        <v>0</v>
      </c>
      <c r="E454" s="215"/>
      <c r="F454" s="215"/>
      <c r="G454" s="61"/>
      <c r="H454" s="61"/>
      <c r="I454" s="61"/>
      <c r="CB454" s="58"/>
      <c r="CC454" s="58"/>
      <c r="CD454" s="58"/>
      <c r="CE454" s="58"/>
      <c r="CF454" s="58"/>
      <c r="CG454" s="58"/>
      <c r="CH454" s="58"/>
    </row>
    <row r="455" spans="1:86" ht="15">
      <c r="A455" s="164"/>
      <c r="B455" s="162"/>
      <c r="C455" s="198" t="s">
        <v>14</v>
      </c>
      <c r="D455" s="217">
        <f t="shared" si="22"/>
        <v>0</v>
      </c>
      <c r="E455" s="215"/>
      <c r="F455" s="215"/>
      <c r="G455" s="61"/>
      <c r="H455" s="61"/>
      <c r="I455" s="61"/>
      <c r="CB455" s="58"/>
      <c r="CC455" s="58"/>
      <c r="CD455" s="58"/>
      <c r="CE455" s="58"/>
      <c r="CF455" s="58"/>
      <c r="CG455" s="58"/>
      <c r="CH455" s="58"/>
    </row>
    <row r="456" spans="1:86" ht="15">
      <c r="A456" s="164">
        <v>13</v>
      </c>
      <c r="B456" s="204" t="s">
        <v>226</v>
      </c>
      <c r="C456" s="199" t="s">
        <v>14</v>
      </c>
      <c r="D456" s="217">
        <f t="shared" si="22"/>
        <v>106.086</v>
      </c>
      <c r="E456" s="215">
        <f>E458+E460+E462+E464</f>
        <v>106.086</v>
      </c>
      <c r="F456" s="215">
        <f>F458+F460+F462+F464</f>
        <v>0</v>
      </c>
      <c r="G456" s="61"/>
      <c r="H456" s="61"/>
      <c r="I456" s="61"/>
      <c r="CB456" s="58"/>
      <c r="CC456" s="58"/>
      <c r="CD456" s="58"/>
      <c r="CE456" s="58"/>
      <c r="CF456" s="58"/>
      <c r="CG456" s="58"/>
      <c r="CH456" s="58"/>
    </row>
    <row r="457" spans="1:86" ht="15">
      <c r="A457" s="164"/>
      <c r="B457" s="162" t="s">
        <v>215</v>
      </c>
      <c r="C457" s="198" t="s">
        <v>17</v>
      </c>
      <c r="D457" s="217">
        <f t="shared" si="22"/>
        <v>0.437</v>
      </c>
      <c r="E457" s="215">
        <v>0.437</v>
      </c>
      <c r="F457" s="215"/>
      <c r="G457" s="61"/>
      <c r="H457" s="61"/>
      <c r="I457" s="61"/>
      <c r="CB457" s="58"/>
      <c r="CC457" s="58"/>
      <c r="CD457" s="58"/>
      <c r="CE457" s="58"/>
      <c r="CF457" s="58"/>
      <c r="CG457" s="58"/>
      <c r="CH457" s="58"/>
    </row>
    <row r="458" spans="1:86" ht="15">
      <c r="A458" s="164"/>
      <c r="B458" s="162"/>
      <c r="C458" s="198" t="s">
        <v>14</v>
      </c>
      <c r="D458" s="217">
        <f t="shared" si="22"/>
        <v>106.086</v>
      </c>
      <c r="E458" s="215">
        <v>106.086</v>
      </c>
      <c r="F458" s="215"/>
      <c r="G458" s="61"/>
      <c r="H458" s="61"/>
      <c r="I458" s="61"/>
      <c r="CB458" s="58"/>
      <c r="CC458" s="58"/>
      <c r="CD458" s="58"/>
      <c r="CE458" s="58"/>
      <c r="CF458" s="58"/>
      <c r="CG458" s="58"/>
      <c r="CH458" s="58"/>
    </row>
    <row r="459" spans="1:86" ht="14.25" customHeight="1">
      <c r="A459" s="164"/>
      <c r="B459" s="162" t="s">
        <v>45</v>
      </c>
      <c r="C459" s="198" t="s">
        <v>17</v>
      </c>
      <c r="D459" s="217">
        <f t="shared" si="22"/>
        <v>0</v>
      </c>
      <c r="E459" s="215"/>
      <c r="F459" s="215"/>
      <c r="G459" s="61"/>
      <c r="H459" s="61"/>
      <c r="I459" s="61"/>
      <c r="CB459" s="58"/>
      <c r="CC459" s="58"/>
      <c r="CD459" s="58"/>
      <c r="CE459" s="58"/>
      <c r="CF459" s="58"/>
      <c r="CG459" s="58"/>
      <c r="CH459" s="58"/>
    </row>
    <row r="460" spans="1:86" ht="15">
      <c r="A460" s="164"/>
      <c r="B460" s="162"/>
      <c r="C460" s="198" t="s">
        <v>14</v>
      </c>
      <c r="D460" s="217">
        <f t="shared" si="22"/>
        <v>0</v>
      </c>
      <c r="E460" s="215"/>
      <c r="F460" s="215"/>
      <c r="G460" s="61"/>
      <c r="H460" s="61"/>
      <c r="I460" s="61"/>
      <c r="CB460" s="58"/>
      <c r="CC460" s="58"/>
      <c r="CD460" s="58"/>
      <c r="CE460" s="58"/>
      <c r="CF460" s="58"/>
      <c r="CG460" s="58"/>
      <c r="CH460" s="58"/>
    </row>
    <row r="461" spans="1:86" ht="15">
      <c r="A461" s="164"/>
      <c r="B461" s="151" t="s">
        <v>47</v>
      </c>
      <c r="C461" s="198" t="s">
        <v>48</v>
      </c>
      <c r="D461" s="217">
        <f t="shared" si="22"/>
        <v>0</v>
      </c>
      <c r="E461" s="215"/>
      <c r="F461" s="215"/>
      <c r="G461" s="61"/>
      <c r="H461" s="61"/>
      <c r="I461" s="61"/>
      <c r="CB461" s="58"/>
      <c r="CC461" s="58"/>
      <c r="CD461" s="58"/>
      <c r="CE461" s="58"/>
      <c r="CF461" s="58"/>
      <c r="CG461" s="58"/>
      <c r="CH461" s="58"/>
    </row>
    <row r="462" spans="1:86" ht="15">
      <c r="A462" s="164"/>
      <c r="B462" s="151"/>
      <c r="C462" s="198" t="s">
        <v>14</v>
      </c>
      <c r="D462" s="217">
        <f t="shared" si="22"/>
        <v>0</v>
      </c>
      <c r="E462" s="215"/>
      <c r="F462" s="215"/>
      <c r="G462" s="61"/>
      <c r="H462" s="61"/>
      <c r="I462" s="61"/>
      <c r="CB462" s="58"/>
      <c r="CC462" s="58"/>
      <c r="CD462" s="58"/>
      <c r="CE462" s="58"/>
      <c r="CF462" s="58"/>
      <c r="CG462" s="58"/>
      <c r="CH462" s="58"/>
    </row>
    <row r="463" spans="1:86" ht="15">
      <c r="A463" s="164"/>
      <c r="B463" s="162" t="s">
        <v>50</v>
      </c>
      <c r="C463" s="198" t="s">
        <v>37</v>
      </c>
      <c r="D463" s="217">
        <f t="shared" si="22"/>
        <v>0</v>
      </c>
      <c r="E463" s="215"/>
      <c r="F463" s="215"/>
      <c r="G463" s="61"/>
      <c r="H463" s="61"/>
      <c r="I463" s="61"/>
      <c r="CB463" s="58"/>
      <c r="CC463" s="58"/>
      <c r="CD463" s="58"/>
      <c r="CE463" s="58"/>
      <c r="CF463" s="58"/>
      <c r="CG463" s="58"/>
      <c r="CH463" s="58"/>
    </row>
    <row r="464" spans="1:86" ht="15">
      <c r="A464" s="164"/>
      <c r="B464" s="162"/>
      <c r="C464" s="198" t="s">
        <v>14</v>
      </c>
      <c r="D464" s="217">
        <f t="shared" si="22"/>
        <v>0</v>
      </c>
      <c r="E464" s="215"/>
      <c r="F464" s="215"/>
      <c r="G464" s="61"/>
      <c r="H464" s="61"/>
      <c r="I464" s="61"/>
      <c r="CB464" s="58"/>
      <c r="CC464" s="58"/>
      <c r="CD464" s="58"/>
      <c r="CE464" s="58"/>
      <c r="CF464" s="58"/>
      <c r="CG464" s="58"/>
      <c r="CH464" s="58"/>
    </row>
    <row r="465" spans="1:86" ht="15">
      <c r="A465" s="164">
        <v>14</v>
      </c>
      <c r="B465" s="204" t="s">
        <v>344</v>
      </c>
      <c r="C465" s="199" t="s">
        <v>14</v>
      </c>
      <c r="D465" s="217">
        <f t="shared" si="22"/>
        <v>72.971000000000004</v>
      </c>
      <c r="E465" s="215">
        <f>E467+E469+E471+E473</f>
        <v>72.971000000000004</v>
      </c>
      <c r="F465" s="215">
        <f>F467+F469+F471+F473</f>
        <v>0</v>
      </c>
      <c r="G465" s="61"/>
      <c r="H465" s="61"/>
      <c r="I465" s="61"/>
      <c r="CB465" s="58"/>
      <c r="CC465" s="58"/>
      <c r="CD465" s="58"/>
      <c r="CE465" s="58"/>
      <c r="CF465" s="58"/>
      <c r="CG465" s="58"/>
      <c r="CH465" s="58"/>
    </row>
    <row r="466" spans="1:86" ht="15">
      <c r="A466" s="164"/>
      <c r="B466" s="162" t="s">
        <v>215</v>
      </c>
      <c r="C466" s="198" t="s">
        <v>17</v>
      </c>
      <c r="D466" s="217">
        <f t="shared" si="22"/>
        <v>9.4E-2</v>
      </c>
      <c r="E466" s="215">
        <v>9.4E-2</v>
      </c>
      <c r="F466" s="215"/>
      <c r="G466" s="61"/>
      <c r="H466" s="61"/>
      <c r="I466" s="61"/>
      <c r="CB466" s="58"/>
      <c r="CC466" s="58"/>
      <c r="CD466" s="58"/>
      <c r="CE466" s="58"/>
      <c r="CF466" s="58"/>
      <c r="CG466" s="58"/>
      <c r="CH466" s="58"/>
    </row>
    <row r="467" spans="1:86" ht="15">
      <c r="A467" s="164"/>
      <c r="B467" s="162"/>
      <c r="C467" s="198" t="s">
        <v>14</v>
      </c>
      <c r="D467" s="217">
        <f t="shared" si="22"/>
        <v>72.971000000000004</v>
      </c>
      <c r="E467" s="215">
        <v>72.971000000000004</v>
      </c>
      <c r="F467" s="215"/>
      <c r="G467" s="61"/>
      <c r="H467" s="61"/>
      <c r="I467" s="61"/>
      <c r="CB467" s="58"/>
      <c r="CC467" s="58"/>
      <c r="CD467" s="58"/>
      <c r="CE467" s="58"/>
      <c r="CF467" s="58"/>
      <c r="CG467" s="58"/>
      <c r="CH467" s="58"/>
    </row>
    <row r="468" spans="1:86" ht="15">
      <c r="A468" s="164"/>
      <c r="B468" s="162" t="s">
        <v>45</v>
      </c>
      <c r="C468" s="198" t="s">
        <v>17</v>
      </c>
      <c r="D468" s="217">
        <f t="shared" si="22"/>
        <v>0</v>
      </c>
      <c r="E468" s="215"/>
      <c r="F468" s="215"/>
      <c r="G468" s="61"/>
      <c r="H468" s="61"/>
      <c r="I468" s="61"/>
      <c r="CB468" s="58"/>
      <c r="CC468" s="58"/>
      <c r="CD468" s="58"/>
      <c r="CE468" s="58"/>
      <c r="CF468" s="58"/>
      <c r="CG468" s="58"/>
      <c r="CH468" s="58"/>
    </row>
    <row r="469" spans="1:86" ht="15">
      <c r="A469" s="164"/>
      <c r="B469" s="162"/>
      <c r="C469" s="198" t="s">
        <v>14</v>
      </c>
      <c r="D469" s="217">
        <f t="shared" si="22"/>
        <v>0</v>
      </c>
      <c r="E469" s="215"/>
      <c r="F469" s="215"/>
      <c r="G469" s="61"/>
      <c r="H469" s="61"/>
      <c r="I469" s="61"/>
      <c r="CB469" s="58"/>
      <c r="CC469" s="58"/>
      <c r="CD469" s="58"/>
      <c r="CE469" s="58"/>
      <c r="CF469" s="58"/>
      <c r="CG469" s="58"/>
      <c r="CH469" s="58"/>
    </row>
    <row r="470" spans="1:86" ht="15">
      <c r="A470" s="164"/>
      <c r="B470" s="151" t="s">
        <v>47</v>
      </c>
      <c r="C470" s="198" t="s">
        <v>48</v>
      </c>
      <c r="D470" s="217">
        <f t="shared" si="22"/>
        <v>0</v>
      </c>
      <c r="E470" s="215"/>
      <c r="F470" s="215"/>
      <c r="G470" s="61"/>
      <c r="H470" s="61"/>
      <c r="I470" s="61"/>
      <c r="CB470" s="58"/>
      <c r="CC470" s="58"/>
      <c r="CD470" s="58"/>
      <c r="CE470" s="58"/>
      <c r="CF470" s="58"/>
      <c r="CG470" s="58"/>
      <c r="CH470" s="58"/>
    </row>
    <row r="471" spans="1:86" ht="15">
      <c r="A471" s="164"/>
      <c r="B471" s="151"/>
      <c r="C471" s="198" t="s">
        <v>14</v>
      </c>
      <c r="D471" s="217">
        <f t="shared" si="22"/>
        <v>0</v>
      </c>
      <c r="E471" s="215"/>
      <c r="F471" s="215"/>
      <c r="G471" s="61"/>
      <c r="H471" s="61"/>
      <c r="I471" s="61"/>
      <c r="CB471" s="58"/>
      <c r="CC471" s="58"/>
      <c r="CD471" s="58"/>
      <c r="CE471" s="58"/>
      <c r="CF471" s="58"/>
      <c r="CG471" s="58"/>
      <c r="CH471" s="58"/>
    </row>
    <row r="472" spans="1:86" ht="15">
      <c r="A472" s="164"/>
      <c r="B472" s="162" t="s">
        <v>50</v>
      </c>
      <c r="C472" s="198" t="s">
        <v>37</v>
      </c>
      <c r="D472" s="217">
        <f t="shared" si="22"/>
        <v>0</v>
      </c>
      <c r="E472" s="215"/>
      <c r="F472" s="215"/>
      <c r="G472" s="61"/>
      <c r="H472" s="61"/>
      <c r="I472" s="61"/>
      <c r="CB472" s="58"/>
      <c r="CC472" s="58"/>
      <c r="CD472" s="58"/>
      <c r="CE472" s="58"/>
      <c r="CF472" s="58"/>
      <c r="CG472" s="58"/>
      <c r="CH472" s="58"/>
    </row>
    <row r="473" spans="1:86" ht="15">
      <c r="A473" s="164"/>
      <c r="B473" s="162"/>
      <c r="C473" s="198" t="s">
        <v>14</v>
      </c>
      <c r="D473" s="217">
        <f t="shared" si="22"/>
        <v>0</v>
      </c>
      <c r="E473" s="215"/>
      <c r="F473" s="215"/>
      <c r="G473" s="61"/>
      <c r="H473" s="61"/>
      <c r="I473" s="61"/>
      <c r="CB473" s="58"/>
      <c r="CC473" s="58"/>
      <c r="CD473" s="58"/>
      <c r="CE473" s="58"/>
      <c r="CF473" s="58"/>
      <c r="CG473" s="58"/>
      <c r="CH473" s="58"/>
    </row>
    <row r="474" spans="1:86" ht="15">
      <c r="A474" s="164">
        <v>15</v>
      </c>
      <c r="B474" s="204" t="s">
        <v>195</v>
      </c>
      <c r="C474" s="199" t="s">
        <v>14</v>
      </c>
      <c r="D474" s="217">
        <f t="shared" si="22"/>
        <v>23.67</v>
      </c>
      <c r="E474" s="215">
        <f>E476+E478+E480+E482</f>
        <v>23.67</v>
      </c>
      <c r="F474" s="215">
        <f>F476+F478+F480+F482</f>
        <v>0</v>
      </c>
      <c r="G474" s="61"/>
      <c r="H474" s="61"/>
      <c r="I474" s="61"/>
      <c r="CB474" s="58"/>
      <c r="CC474" s="58"/>
      <c r="CD474" s="58"/>
      <c r="CE474" s="58"/>
      <c r="CF474" s="58"/>
      <c r="CG474" s="58"/>
      <c r="CH474" s="58"/>
    </row>
    <row r="475" spans="1:86" ht="15">
      <c r="A475" s="164"/>
      <c r="B475" s="162" t="s">
        <v>215</v>
      </c>
      <c r="C475" s="198" t="s">
        <v>17</v>
      </c>
      <c r="D475" s="217">
        <f t="shared" si="22"/>
        <v>0.108</v>
      </c>
      <c r="E475" s="215">
        <v>0.108</v>
      </c>
      <c r="F475" s="215"/>
      <c r="G475" s="61"/>
      <c r="H475" s="61"/>
      <c r="I475" s="61"/>
      <c r="CB475" s="58"/>
      <c r="CC475" s="58"/>
      <c r="CD475" s="58"/>
      <c r="CE475" s="58"/>
      <c r="CF475" s="58"/>
      <c r="CG475" s="58"/>
      <c r="CH475" s="58"/>
    </row>
    <row r="476" spans="1:86" ht="15">
      <c r="A476" s="164"/>
      <c r="B476" s="162"/>
      <c r="C476" s="198" t="s">
        <v>14</v>
      </c>
      <c r="D476" s="217">
        <f t="shared" si="22"/>
        <v>23.67</v>
      </c>
      <c r="E476" s="215">
        <v>23.67</v>
      </c>
      <c r="F476" s="215"/>
      <c r="G476" s="61"/>
      <c r="H476" s="61"/>
      <c r="I476" s="61"/>
      <c r="CB476" s="58"/>
      <c r="CC476" s="58"/>
      <c r="CD476" s="58"/>
      <c r="CE476" s="58"/>
      <c r="CF476" s="58"/>
      <c r="CG476" s="58"/>
      <c r="CH476" s="58"/>
    </row>
    <row r="477" spans="1:86" ht="15">
      <c r="A477" s="164"/>
      <c r="B477" s="162" t="s">
        <v>45</v>
      </c>
      <c r="C477" s="198" t="s">
        <v>17</v>
      </c>
      <c r="D477" s="217">
        <f t="shared" ref="D477:D540" si="23">E477+F477</f>
        <v>0</v>
      </c>
      <c r="E477" s="215"/>
      <c r="F477" s="215"/>
      <c r="G477" s="61"/>
      <c r="H477" s="61"/>
      <c r="I477" s="61"/>
      <c r="CB477" s="58"/>
      <c r="CC477" s="58"/>
      <c r="CD477" s="58"/>
      <c r="CE477" s="58"/>
      <c r="CF477" s="58"/>
      <c r="CG477" s="58"/>
      <c r="CH477" s="58"/>
    </row>
    <row r="478" spans="1:86" ht="15">
      <c r="A478" s="164"/>
      <c r="B478" s="162"/>
      <c r="C478" s="198" t="s">
        <v>14</v>
      </c>
      <c r="D478" s="217">
        <f t="shared" si="23"/>
        <v>0</v>
      </c>
      <c r="E478" s="215"/>
      <c r="F478" s="215"/>
      <c r="G478" s="61"/>
      <c r="H478" s="61"/>
      <c r="I478" s="61"/>
      <c r="CB478" s="58"/>
      <c r="CC478" s="58"/>
      <c r="CD478" s="58"/>
      <c r="CE478" s="58"/>
      <c r="CF478" s="58"/>
      <c r="CG478" s="58"/>
      <c r="CH478" s="58"/>
    </row>
    <row r="479" spans="1:86" ht="15">
      <c r="A479" s="164"/>
      <c r="B479" s="151" t="s">
        <v>47</v>
      </c>
      <c r="C479" s="198" t="s">
        <v>48</v>
      </c>
      <c r="D479" s="217">
        <f t="shared" si="23"/>
        <v>0</v>
      </c>
      <c r="E479" s="215"/>
      <c r="F479" s="215"/>
      <c r="G479" s="61"/>
      <c r="H479" s="61"/>
      <c r="I479" s="61"/>
      <c r="CB479" s="58"/>
      <c r="CC479" s="58"/>
      <c r="CD479" s="58"/>
      <c r="CE479" s="58"/>
      <c r="CF479" s="58"/>
      <c r="CG479" s="58"/>
      <c r="CH479" s="58"/>
    </row>
    <row r="480" spans="1:86" ht="15">
      <c r="A480" s="164"/>
      <c r="B480" s="151"/>
      <c r="C480" s="198" t="s">
        <v>14</v>
      </c>
      <c r="D480" s="217">
        <f t="shared" si="23"/>
        <v>0</v>
      </c>
      <c r="E480" s="215"/>
      <c r="F480" s="215"/>
      <c r="G480" s="61"/>
      <c r="H480" s="61"/>
      <c r="I480" s="61"/>
      <c r="CB480" s="58"/>
      <c r="CC480" s="58"/>
      <c r="CD480" s="58"/>
      <c r="CE480" s="58"/>
      <c r="CF480" s="58"/>
      <c r="CG480" s="58"/>
      <c r="CH480" s="58"/>
    </row>
    <row r="481" spans="1:86" ht="15">
      <c r="A481" s="164"/>
      <c r="B481" s="162" t="s">
        <v>50</v>
      </c>
      <c r="C481" s="198" t="s">
        <v>37</v>
      </c>
      <c r="D481" s="217">
        <f t="shared" si="23"/>
        <v>0</v>
      </c>
      <c r="E481" s="215"/>
      <c r="F481" s="215"/>
      <c r="G481" s="61"/>
      <c r="H481" s="61"/>
      <c r="I481" s="61"/>
      <c r="CB481" s="58"/>
      <c r="CC481" s="58"/>
      <c r="CD481" s="58"/>
      <c r="CE481" s="58"/>
      <c r="CF481" s="58"/>
      <c r="CG481" s="58"/>
      <c r="CH481" s="58"/>
    </row>
    <row r="482" spans="1:86" ht="15">
      <c r="A482" s="164"/>
      <c r="B482" s="162"/>
      <c r="C482" s="198" t="s">
        <v>14</v>
      </c>
      <c r="D482" s="217">
        <f t="shared" si="23"/>
        <v>0</v>
      </c>
      <c r="E482" s="215"/>
      <c r="F482" s="215"/>
      <c r="G482" s="61"/>
      <c r="H482" s="61"/>
      <c r="I482" s="61"/>
      <c r="CB482" s="58"/>
      <c r="CC482" s="58"/>
      <c r="CD482" s="58"/>
      <c r="CE482" s="58"/>
      <c r="CF482" s="58"/>
      <c r="CG482" s="58"/>
      <c r="CH482" s="58"/>
    </row>
    <row r="483" spans="1:86" ht="15">
      <c r="A483" s="164">
        <v>16</v>
      </c>
      <c r="B483" s="204" t="s">
        <v>227</v>
      </c>
      <c r="C483" s="199" t="s">
        <v>14</v>
      </c>
      <c r="D483" s="217">
        <f t="shared" si="23"/>
        <v>36.481000000000002</v>
      </c>
      <c r="E483" s="215">
        <f>E485+E487+E489+E491</f>
        <v>36.481000000000002</v>
      </c>
      <c r="F483" s="215">
        <f>F485+F487+F489+F491</f>
        <v>0</v>
      </c>
      <c r="G483" s="61"/>
      <c r="H483" s="61"/>
      <c r="I483" s="61"/>
      <c r="CB483" s="58"/>
      <c r="CC483" s="58"/>
      <c r="CD483" s="58"/>
      <c r="CE483" s="58"/>
      <c r="CF483" s="58"/>
      <c r="CG483" s="58"/>
      <c r="CH483" s="58"/>
    </row>
    <row r="484" spans="1:86" ht="15">
      <c r="A484" s="164"/>
      <c r="B484" s="162" t="s">
        <v>215</v>
      </c>
      <c r="C484" s="198" t="s">
        <v>17</v>
      </c>
      <c r="D484" s="217">
        <f t="shared" si="23"/>
        <v>0.16200000000000001</v>
      </c>
      <c r="E484" s="215">
        <v>0.16200000000000001</v>
      </c>
      <c r="F484" s="215"/>
      <c r="G484" s="61"/>
      <c r="H484" s="61"/>
      <c r="I484" s="61"/>
      <c r="CB484" s="58"/>
      <c r="CC484" s="58"/>
      <c r="CD484" s="58"/>
      <c r="CE484" s="58"/>
      <c r="CF484" s="58"/>
      <c r="CG484" s="58"/>
      <c r="CH484" s="58"/>
    </row>
    <row r="485" spans="1:86" ht="15">
      <c r="A485" s="164"/>
      <c r="B485" s="162"/>
      <c r="C485" s="198" t="s">
        <v>14</v>
      </c>
      <c r="D485" s="217">
        <f t="shared" si="23"/>
        <v>34.969000000000001</v>
      </c>
      <c r="E485" s="215">
        <v>34.969000000000001</v>
      </c>
      <c r="F485" s="215"/>
      <c r="G485" s="61"/>
      <c r="H485" s="61"/>
      <c r="I485" s="61"/>
      <c r="CB485" s="58"/>
      <c r="CC485" s="58"/>
      <c r="CD485" s="58"/>
      <c r="CE485" s="58"/>
      <c r="CF485" s="58"/>
      <c r="CG485" s="58"/>
      <c r="CH485" s="58"/>
    </row>
    <row r="486" spans="1:86" ht="15">
      <c r="A486" s="164"/>
      <c r="B486" s="162" t="s">
        <v>45</v>
      </c>
      <c r="C486" s="198" t="s">
        <v>17</v>
      </c>
      <c r="D486" s="217">
        <f t="shared" si="23"/>
        <v>1E-3</v>
      </c>
      <c r="E486" s="215">
        <v>1E-3</v>
      </c>
      <c r="F486" s="215"/>
      <c r="G486" s="61"/>
      <c r="H486" s="61"/>
      <c r="I486" s="61"/>
      <c r="CB486" s="58"/>
      <c r="CC486" s="58"/>
      <c r="CD486" s="58"/>
      <c r="CE486" s="58"/>
      <c r="CF486" s="58"/>
      <c r="CG486" s="58"/>
      <c r="CH486" s="58"/>
    </row>
    <row r="487" spans="1:86" ht="15">
      <c r="A487" s="164"/>
      <c r="B487" s="162"/>
      <c r="C487" s="198" t="s">
        <v>14</v>
      </c>
      <c r="D487" s="217">
        <f t="shared" si="23"/>
        <v>1.512</v>
      </c>
      <c r="E487" s="215">
        <v>1.512</v>
      </c>
      <c r="F487" s="215"/>
      <c r="G487" s="61"/>
      <c r="H487" s="61"/>
      <c r="I487" s="61"/>
      <c r="CB487" s="58"/>
      <c r="CC487" s="58"/>
      <c r="CD487" s="58"/>
      <c r="CE487" s="58"/>
      <c r="CF487" s="58"/>
      <c r="CG487" s="58"/>
      <c r="CH487" s="58"/>
    </row>
    <row r="488" spans="1:86" ht="15">
      <c r="A488" s="164"/>
      <c r="B488" s="151" t="s">
        <v>47</v>
      </c>
      <c r="C488" s="198" t="s">
        <v>48</v>
      </c>
      <c r="D488" s="217">
        <f t="shared" si="23"/>
        <v>0</v>
      </c>
      <c r="E488" s="215"/>
      <c r="F488" s="215"/>
      <c r="G488" s="61"/>
      <c r="H488" s="61"/>
      <c r="I488" s="61"/>
      <c r="CB488" s="58"/>
      <c r="CC488" s="58"/>
      <c r="CD488" s="58"/>
      <c r="CE488" s="58"/>
      <c r="CF488" s="58"/>
      <c r="CG488" s="58"/>
      <c r="CH488" s="58"/>
    </row>
    <row r="489" spans="1:86" ht="15">
      <c r="A489" s="164"/>
      <c r="B489" s="151"/>
      <c r="C489" s="198" t="s">
        <v>14</v>
      </c>
      <c r="D489" s="217">
        <f t="shared" si="23"/>
        <v>0</v>
      </c>
      <c r="E489" s="215"/>
      <c r="F489" s="215"/>
      <c r="G489" s="61"/>
      <c r="H489" s="61"/>
      <c r="I489" s="61"/>
      <c r="CB489" s="58"/>
      <c r="CC489" s="58"/>
      <c r="CD489" s="58"/>
      <c r="CE489" s="58"/>
      <c r="CF489" s="58"/>
      <c r="CG489" s="58"/>
      <c r="CH489" s="58"/>
    </row>
    <row r="490" spans="1:86" ht="15">
      <c r="A490" s="164"/>
      <c r="B490" s="162" t="s">
        <v>50</v>
      </c>
      <c r="C490" s="198" t="s">
        <v>37</v>
      </c>
      <c r="D490" s="217">
        <f t="shared" si="23"/>
        <v>0</v>
      </c>
      <c r="E490" s="215"/>
      <c r="F490" s="215"/>
      <c r="G490" s="61"/>
      <c r="H490" s="61"/>
      <c r="I490" s="61"/>
      <c r="CB490" s="58"/>
      <c r="CC490" s="58"/>
      <c r="CD490" s="58"/>
      <c r="CE490" s="58"/>
      <c r="CF490" s="58"/>
      <c r="CG490" s="58"/>
      <c r="CH490" s="58"/>
    </row>
    <row r="491" spans="1:86" ht="15">
      <c r="A491" s="164"/>
      <c r="B491" s="162"/>
      <c r="C491" s="198" t="s">
        <v>14</v>
      </c>
      <c r="D491" s="217">
        <f t="shared" si="23"/>
        <v>0</v>
      </c>
      <c r="E491" s="215"/>
      <c r="F491" s="215"/>
      <c r="G491" s="61"/>
      <c r="H491" s="61"/>
      <c r="I491" s="61"/>
      <c r="CB491" s="58"/>
      <c r="CC491" s="58"/>
      <c r="CD491" s="58"/>
      <c r="CE491" s="58"/>
      <c r="CF491" s="58"/>
      <c r="CG491" s="58"/>
      <c r="CH491" s="58"/>
    </row>
    <row r="492" spans="1:86" ht="15">
      <c r="A492" s="164">
        <v>17</v>
      </c>
      <c r="B492" s="204" t="s">
        <v>228</v>
      </c>
      <c r="C492" s="199" t="s">
        <v>14</v>
      </c>
      <c r="D492" s="217">
        <f t="shared" si="23"/>
        <v>118.58199999999999</v>
      </c>
      <c r="E492" s="215">
        <f>E494+E496+E498+E500</f>
        <v>118.58199999999999</v>
      </c>
      <c r="F492" s="215">
        <f>F494+F496+F498+F500</f>
        <v>0</v>
      </c>
      <c r="G492" s="61"/>
      <c r="H492" s="61"/>
      <c r="I492" s="61"/>
      <c r="CB492" s="58"/>
      <c r="CC492" s="58"/>
      <c r="CD492" s="58"/>
      <c r="CE492" s="58"/>
      <c r="CF492" s="58"/>
      <c r="CG492" s="58"/>
      <c r="CH492" s="58"/>
    </row>
    <row r="493" spans="1:86" ht="15">
      <c r="A493" s="164"/>
      <c r="B493" s="162" t="s">
        <v>215</v>
      </c>
      <c r="C493" s="198" t="s">
        <v>17</v>
      </c>
      <c r="D493" s="217">
        <f t="shared" si="23"/>
        <v>6.2E-2</v>
      </c>
      <c r="E493" s="215">
        <v>6.2E-2</v>
      </c>
      <c r="F493" s="215"/>
      <c r="G493" s="61"/>
      <c r="H493" s="61"/>
      <c r="I493" s="61"/>
      <c r="CB493" s="58"/>
      <c r="CC493" s="58"/>
      <c r="CD493" s="58"/>
      <c r="CE493" s="58"/>
      <c r="CF493" s="58"/>
      <c r="CG493" s="58"/>
      <c r="CH493" s="58"/>
    </row>
    <row r="494" spans="1:86" ht="15">
      <c r="A494" s="164"/>
      <c r="B494" s="162"/>
      <c r="C494" s="198" t="s">
        <v>14</v>
      </c>
      <c r="D494" s="217">
        <f t="shared" si="23"/>
        <v>118.58199999999999</v>
      </c>
      <c r="E494" s="215">
        <v>118.58199999999999</v>
      </c>
      <c r="F494" s="215"/>
      <c r="G494" s="61"/>
      <c r="H494" s="61"/>
      <c r="I494" s="61"/>
      <c r="CB494" s="58"/>
      <c r="CC494" s="58"/>
      <c r="CD494" s="58"/>
      <c r="CE494" s="58"/>
      <c r="CF494" s="58"/>
      <c r="CG494" s="58"/>
      <c r="CH494" s="58"/>
    </row>
    <row r="495" spans="1:86" ht="15">
      <c r="A495" s="164"/>
      <c r="B495" s="162" t="s">
        <v>45</v>
      </c>
      <c r="C495" s="198" t="s">
        <v>17</v>
      </c>
      <c r="D495" s="217">
        <f t="shared" si="23"/>
        <v>0</v>
      </c>
      <c r="E495" s="215"/>
      <c r="F495" s="215"/>
      <c r="G495" s="61"/>
      <c r="H495" s="61"/>
      <c r="I495" s="61"/>
      <c r="CB495" s="58"/>
      <c r="CC495" s="58"/>
      <c r="CD495" s="58"/>
      <c r="CE495" s="58"/>
      <c r="CF495" s="58"/>
      <c r="CG495" s="58"/>
      <c r="CH495" s="58"/>
    </row>
    <row r="496" spans="1:86" ht="15">
      <c r="A496" s="164"/>
      <c r="B496" s="162"/>
      <c r="C496" s="198" t="s">
        <v>14</v>
      </c>
      <c r="D496" s="217">
        <f t="shared" si="23"/>
        <v>0</v>
      </c>
      <c r="E496" s="215"/>
      <c r="F496" s="215"/>
      <c r="G496" s="61"/>
      <c r="H496" s="61"/>
      <c r="I496" s="61"/>
      <c r="CB496" s="58"/>
      <c r="CC496" s="58"/>
      <c r="CD496" s="58"/>
      <c r="CE496" s="58"/>
      <c r="CF496" s="58"/>
      <c r="CG496" s="58"/>
      <c r="CH496" s="58"/>
    </row>
    <row r="497" spans="1:86" ht="15">
      <c r="A497" s="164"/>
      <c r="B497" s="151" t="s">
        <v>47</v>
      </c>
      <c r="C497" s="198" t="s">
        <v>48</v>
      </c>
      <c r="D497" s="217">
        <f t="shared" si="23"/>
        <v>0</v>
      </c>
      <c r="E497" s="215"/>
      <c r="F497" s="215"/>
      <c r="G497" s="61"/>
      <c r="H497" s="61"/>
      <c r="I497" s="61"/>
      <c r="CB497" s="58"/>
      <c r="CC497" s="58"/>
      <c r="CD497" s="58"/>
      <c r="CE497" s="58"/>
      <c r="CF497" s="58"/>
      <c r="CG497" s="58"/>
      <c r="CH497" s="58"/>
    </row>
    <row r="498" spans="1:86" ht="15">
      <c r="A498" s="164"/>
      <c r="B498" s="151"/>
      <c r="C498" s="198" t="s">
        <v>14</v>
      </c>
      <c r="D498" s="217">
        <f t="shared" si="23"/>
        <v>0</v>
      </c>
      <c r="E498" s="215"/>
      <c r="F498" s="215"/>
      <c r="G498" s="61"/>
      <c r="H498" s="61"/>
      <c r="I498" s="61"/>
      <c r="CB498" s="58"/>
      <c r="CC498" s="58"/>
      <c r="CD498" s="58"/>
      <c r="CE498" s="58"/>
      <c r="CF498" s="58"/>
      <c r="CG498" s="58"/>
      <c r="CH498" s="58"/>
    </row>
    <row r="499" spans="1:86" ht="15">
      <c r="A499" s="164"/>
      <c r="B499" s="162" t="s">
        <v>50</v>
      </c>
      <c r="C499" s="198" t="s">
        <v>37</v>
      </c>
      <c r="D499" s="217">
        <f t="shared" si="23"/>
        <v>0</v>
      </c>
      <c r="E499" s="215"/>
      <c r="F499" s="215"/>
      <c r="G499" s="61"/>
      <c r="H499" s="61"/>
      <c r="I499" s="61"/>
      <c r="CB499" s="58"/>
      <c r="CC499" s="58"/>
      <c r="CD499" s="58"/>
      <c r="CE499" s="58"/>
      <c r="CF499" s="58"/>
      <c r="CG499" s="58"/>
      <c r="CH499" s="58"/>
    </row>
    <row r="500" spans="1:86" ht="15">
      <c r="A500" s="164"/>
      <c r="B500" s="162"/>
      <c r="C500" s="198" t="s">
        <v>14</v>
      </c>
      <c r="D500" s="217">
        <f t="shared" si="23"/>
        <v>0</v>
      </c>
      <c r="E500" s="215"/>
      <c r="F500" s="215"/>
      <c r="G500" s="61"/>
      <c r="H500" s="61"/>
      <c r="I500" s="61"/>
      <c r="CB500" s="58"/>
      <c r="CC500" s="58"/>
      <c r="CD500" s="58"/>
      <c r="CE500" s="58"/>
      <c r="CF500" s="58"/>
      <c r="CG500" s="58"/>
      <c r="CH500" s="58"/>
    </row>
    <row r="501" spans="1:86" ht="15">
      <c r="A501" s="164">
        <v>18</v>
      </c>
      <c r="B501" s="204" t="s">
        <v>229</v>
      </c>
      <c r="C501" s="199" t="s">
        <v>14</v>
      </c>
      <c r="D501" s="217">
        <f t="shared" si="23"/>
        <v>31.347000000000001</v>
      </c>
      <c r="E501" s="215">
        <f>E503+E505+E507+E509</f>
        <v>31.347000000000001</v>
      </c>
      <c r="F501" s="215">
        <f>F503+F505+F507+F509</f>
        <v>0</v>
      </c>
      <c r="G501" s="61"/>
      <c r="H501" s="61"/>
      <c r="I501" s="61"/>
      <c r="CB501" s="58"/>
      <c r="CC501" s="58"/>
      <c r="CD501" s="58"/>
      <c r="CE501" s="58"/>
      <c r="CF501" s="58"/>
      <c r="CG501" s="58"/>
      <c r="CH501" s="58"/>
    </row>
    <row r="502" spans="1:86" ht="15">
      <c r="A502" s="164"/>
      <c r="B502" s="162" t="s">
        <v>215</v>
      </c>
      <c r="C502" s="198" t="s">
        <v>17</v>
      </c>
      <c r="D502" s="217">
        <f t="shared" si="23"/>
        <v>0.14399999999999999</v>
      </c>
      <c r="E502" s="215">
        <v>0.14399999999999999</v>
      </c>
      <c r="F502" s="215"/>
      <c r="G502" s="61"/>
      <c r="H502" s="61"/>
      <c r="I502" s="61"/>
      <c r="CB502" s="58"/>
      <c r="CC502" s="58"/>
      <c r="CD502" s="58"/>
      <c r="CE502" s="58"/>
      <c r="CF502" s="58"/>
      <c r="CG502" s="58"/>
      <c r="CH502" s="58"/>
    </row>
    <row r="503" spans="1:86" ht="15">
      <c r="A503" s="164"/>
      <c r="B503" s="162"/>
      <c r="C503" s="198" t="s">
        <v>14</v>
      </c>
      <c r="D503" s="217">
        <f t="shared" si="23"/>
        <v>31.347000000000001</v>
      </c>
      <c r="E503" s="215">
        <v>31.347000000000001</v>
      </c>
      <c r="F503" s="215"/>
      <c r="G503" s="61"/>
      <c r="H503" s="61"/>
      <c r="I503" s="61"/>
      <c r="CB503" s="58"/>
      <c r="CC503" s="58"/>
      <c r="CD503" s="58"/>
      <c r="CE503" s="58"/>
      <c r="CF503" s="58"/>
      <c r="CG503" s="58"/>
      <c r="CH503" s="58"/>
    </row>
    <row r="504" spans="1:86" ht="15">
      <c r="A504" s="164"/>
      <c r="B504" s="162" t="s">
        <v>45</v>
      </c>
      <c r="C504" s="198" t="s">
        <v>17</v>
      </c>
      <c r="D504" s="217">
        <f t="shared" si="23"/>
        <v>0</v>
      </c>
      <c r="E504" s="215"/>
      <c r="F504" s="215"/>
      <c r="G504" s="61"/>
      <c r="H504" s="61"/>
      <c r="I504" s="61"/>
      <c r="CB504" s="58"/>
      <c r="CC504" s="58"/>
      <c r="CD504" s="58"/>
      <c r="CE504" s="58"/>
      <c r="CF504" s="58"/>
      <c r="CG504" s="58"/>
      <c r="CH504" s="58"/>
    </row>
    <row r="505" spans="1:86" ht="15">
      <c r="A505" s="164"/>
      <c r="B505" s="162"/>
      <c r="C505" s="198" t="s">
        <v>14</v>
      </c>
      <c r="D505" s="217">
        <f t="shared" si="23"/>
        <v>0</v>
      </c>
      <c r="E505" s="215"/>
      <c r="F505" s="215"/>
      <c r="G505" s="61"/>
      <c r="H505" s="61"/>
      <c r="I505" s="61"/>
      <c r="CB505" s="58"/>
      <c r="CC505" s="58"/>
      <c r="CD505" s="58"/>
      <c r="CE505" s="58"/>
      <c r="CF505" s="58"/>
      <c r="CG505" s="58"/>
      <c r="CH505" s="58"/>
    </row>
    <row r="506" spans="1:86" ht="15">
      <c r="A506" s="164"/>
      <c r="B506" s="151" t="s">
        <v>47</v>
      </c>
      <c r="C506" s="198" t="s">
        <v>48</v>
      </c>
      <c r="D506" s="217">
        <f t="shared" si="23"/>
        <v>0</v>
      </c>
      <c r="E506" s="215"/>
      <c r="F506" s="215"/>
      <c r="G506" s="61"/>
      <c r="H506" s="61"/>
      <c r="I506" s="61"/>
      <c r="CB506" s="58"/>
      <c r="CC506" s="58"/>
      <c r="CD506" s="58"/>
      <c r="CE506" s="58"/>
      <c r="CF506" s="58"/>
      <c r="CG506" s="58"/>
      <c r="CH506" s="58"/>
    </row>
    <row r="507" spans="1:86" ht="15">
      <c r="A507" s="164"/>
      <c r="B507" s="151"/>
      <c r="C507" s="198" t="s">
        <v>14</v>
      </c>
      <c r="D507" s="217">
        <f t="shared" si="23"/>
        <v>0</v>
      </c>
      <c r="E507" s="215"/>
      <c r="F507" s="215"/>
      <c r="G507" s="61"/>
      <c r="H507" s="61"/>
      <c r="I507" s="61"/>
      <c r="CB507" s="58"/>
      <c r="CC507" s="58"/>
      <c r="CD507" s="58"/>
      <c r="CE507" s="58"/>
      <c r="CF507" s="58"/>
      <c r="CG507" s="58"/>
      <c r="CH507" s="58"/>
    </row>
    <row r="508" spans="1:86" ht="15">
      <c r="A508" s="164"/>
      <c r="B508" s="162" t="s">
        <v>50</v>
      </c>
      <c r="C508" s="198" t="s">
        <v>37</v>
      </c>
      <c r="D508" s="217">
        <f t="shared" si="23"/>
        <v>0</v>
      </c>
      <c r="E508" s="215"/>
      <c r="F508" s="215"/>
      <c r="G508" s="61"/>
      <c r="H508" s="61"/>
      <c r="I508" s="61"/>
      <c r="CB508" s="58"/>
      <c r="CC508" s="58"/>
      <c r="CD508" s="58"/>
      <c r="CE508" s="58"/>
      <c r="CF508" s="58"/>
      <c r="CG508" s="58"/>
      <c r="CH508" s="58"/>
    </row>
    <row r="509" spans="1:86" ht="15">
      <c r="A509" s="164"/>
      <c r="B509" s="162"/>
      <c r="C509" s="198" t="s">
        <v>14</v>
      </c>
      <c r="D509" s="217">
        <f t="shared" si="23"/>
        <v>0</v>
      </c>
      <c r="E509" s="215"/>
      <c r="F509" s="215"/>
      <c r="G509" s="61"/>
      <c r="H509" s="61"/>
      <c r="I509" s="61"/>
      <c r="CB509" s="58"/>
      <c r="CC509" s="58"/>
      <c r="CD509" s="58"/>
      <c r="CE509" s="58"/>
      <c r="CF509" s="58"/>
      <c r="CG509" s="58"/>
      <c r="CH509" s="58"/>
    </row>
    <row r="510" spans="1:86" ht="15">
      <c r="A510" s="164">
        <v>19</v>
      </c>
      <c r="B510" s="204" t="s">
        <v>230</v>
      </c>
      <c r="C510" s="199" t="s">
        <v>14</v>
      </c>
      <c r="D510" s="217">
        <f t="shared" si="23"/>
        <v>72.039000000000001</v>
      </c>
      <c r="E510" s="215">
        <f>E512+E514+E516+E518</f>
        <v>72.039000000000001</v>
      </c>
      <c r="F510" s="215">
        <f>F512+F514+F516+F518</f>
        <v>0</v>
      </c>
      <c r="G510" s="61"/>
      <c r="H510" s="61"/>
      <c r="I510" s="61"/>
      <c r="CB510" s="58"/>
      <c r="CC510" s="58"/>
      <c r="CD510" s="58"/>
      <c r="CE510" s="58"/>
      <c r="CF510" s="58"/>
      <c r="CG510" s="58"/>
      <c r="CH510" s="58"/>
    </row>
    <row r="511" spans="1:86" ht="15">
      <c r="A511" s="164"/>
      <c r="B511" s="162" t="s">
        <v>215</v>
      </c>
      <c r="C511" s="198" t="s">
        <v>17</v>
      </c>
      <c r="D511" s="217">
        <f t="shared" si="23"/>
        <v>0.17399999999999999</v>
      </c>
      <c r="E511" s="215">
        <v>0.17399999999999999</v>
      </c>
      <c r="F511" s="215"/>
      <c r="G511" s="61"/>
      <c r="H511" s="61"/>
      <c r="I511" s="61"/>
      <c r="CB511" s="58"/>
      <c r="CC511" s="58"/>
      <c r="CD511" s="58"/>
      <c r="CE511" s="58"/>
      <c r="CF511" s="58"/>
      <c r="CG511" s="58"/>
      <c r="CH511" s="58"/>
    </row>
    <row r="512" spans="1:86" ht="15">
      <c r="A512" s="164"/>
      <c r="B512" s="162"/>
      <c r="C512" s="198" t="s">
        <v>14</v>
      </c>
      <c r="D512" s="217">
        <f t="shared" si="23"/>
        <v>72.039000000000001</v>
      </c>
      <c r="E512" s="215">
        <v>72.039000000000001</v>
      </c>
      <c r="F512" s="215"/>
      <c r="G512" s="61"/>
      <c r="H512" s="61"/>
      <c r="I512" s="61"/>
      <c r="CB512" s="58"/>
      <c r="CC512" s="58"/>
      <c r="CD512" s="58"/>
      <c r="CE512" s="58"/>
      <c r="CF512" s="58"/>
      <c r="CG512" s="58"/>
      <c r="CH512" s="58"/>
    </row>
    <row r="513" spans="1:86" ht="15">
      <c r="A513" s="164"/>
      <c r="B513" s="162" t="s">
        <v>45</v>
      </c>
      <c r="C513" s="198" t="s">
        <v>17</v>
      </c>
      <c r="D513" s="217">
        <f t="shared" si="23"/>
        <v>0</v>
      </c>
      <c r="E513" s="215"/>
      <c r="F513" s="215"/>
      <c r="G513" s="61"/>
      <c r="H513" s="61"/>
      <c r="I513" s="61"/>
      <c r="CB513" s="58"/>
      <c r="CC513" s="58"/>
      <c r="CD513" s="58"/>
      <c r="CE513" s="58"/>
      <c r="CF513" s="58"/>
      <c r="CG513" s="58"/>
      <c r="CH513" s="58"/>
    </row>
    <row r="514" spans="1:86" ht="15">
      <c r="A514" s="164"/>
      <c r="B514" s="162"/>
      <c r="C514" s="198" t="s">
        <v>14</v>
      </c>
      <c r="D514" s="217">
        <f t="shared" si="23"/>
        <v>0</v>
      </c>
      <c r="E514" s="215"/>
      <c r="F514" s="215"/>
      <c r="G514" s="61"/>
      <c r="H514" s="61"/>
      <c r="I514" s="61"/>
      <c r="CB514" s="58"/>
      <c r="CC514" s="58"/>
      <c r="CD514" s="58"/>
      <c r="CE514" s="58"/>
      <c r="CF514" s="58"/>
      <c r="CG514" s="58"/>
      <c r="CH514" s="58"/>
    </row>
    <row r="515" spans="1:86" ht="15">
      <c r="A515" s="164"/>
      <c r="B515" s="151" t="s">
        <v>47</v>
      </c>
      <c r="C515" s="198" t="s">
        <v>48</v>
      </c>
      <c r="D515" s="217">
        <f t="shared" si="23"/>
        <v>0</v>
      </c>
      <c r="E515" s="215"/>
      <c r="F515" s="215"/>
      <c r="G515" s="61"/>
      <c r="H515" s="61"/>
      <c r="I515" s="61"/>
      <c r="CB515" s="58"/>
      <c r="CC515" s="58"/>
      <c r="CD515" s="58"/>
      <c r="CE515" s="58"/>
      <c r="CF515" s="58"/>
      <c r="CG515" s="58"/>
      <c r="CH515" s="58"/>
    </row>
    <row r="516" spans="1:86" ht="15">
      <c r="A516" s="164"/>
      <c r="B516" s="151"/>
      <c r="C516" s="198" t="s">
        <v>14</v>
      </c>
      <c r="D516" s="217">
        <f t="shared" si="23"/>
        <v>0</v>
      </c>
      <c r="E516" s="215"/>
      <c r="F516" s="215"/>
      <c r="G516" s="61"/>
      <c r="H516" s="61"/>
      <c r="I516" s="61"/>
      <c r="CB516" s="58"/>
      <c r="CC516" s="58"/>
      <c r="CD516" s="58"/>
      <c r="CE516" s="58"/>
      <c r="CF516" s="58"/>
      <c r="CG516" s="58"/>
      <c r="CH516" s="58"/>
    </row>
    <row r="517" spans="1:86" ht="15">
      <c r="A517" s="164"/>
      <c r="B517" s="162" t="s">
        <v>50</v>
      </c>
      <c r="C517" s="198" t="s">
        <v>37</v>
      </c>
      <c r="D517" s="217">
        <f t="shared" si="23"/>
        <v>0</v>
      </c>
      <c r="E517" s="215"/>
      <c r="F517" s="215"/>
      <c r="G517" s="61"/>
      <c r="H517" s="61"/>
      <c r="I517" s="61"/>
      <c r="CB517" s="58"/>
      <c r="CC517" s="58"/>
      <c r="CD517" s="58"/>
      <c r="CE517" s="58"/>
      <c r="CF517" s="58"/>
      <c r="CG517" s="58"/>
      <c r="CH517" s="58"/>
    </row>
    <row r="518" spans="1:86" ht="15">
      <c r="A518" s="164"/>
      <c r="B518" s="162"/>
      <c r="C518" s="198" t="s">
        <v>14</v>
      </c>
      <c r="D518" s="217">
        <f t="shared" si="23"/>
        <v>0</v>
      </c>
      <c r="E518" s="215"/>
      <c r="F518" s="215"/>
      <c r="G518" s="61"/>
      <c r="H518" s="61"/>
      <c r="I518" s="61"/>
      <c r="CB518" s="58"/>
      <c r="CC518" s="58"/>
      <c r="CD518" s="58"/>
      <c r="CE518" s="58"/>
      <c r="CF518" s="58"/>
      <c r="CG518" s="58"/>
      <c r="CH518" s="58"/>
    </row>
    <row r="519" spans="1:86" ht="15">
      <c r="A519" s="164">
        <v>20</v>
      </c>
      <c r="B519" s="204" t="s">
        <v>223</v>
      </c>
      <c r="C519" s="199" t="s">
        <v>14</v>
      </c>
      <c r="D519" s="217">
        <f t="shared" si="23"/>
        <v>104.727</v>
      </c>
      <c r="E519" s="215">
        <f>E521+E523+E525+E527</f>
        <v>104.727</v>
      </c>
      <c r="F519" s="215">
        <f>F521+F523+F525+F527</f>
        <v>0</v>
      </c>
      <c r="G519" s="61"/>
      <c r="H519" s="61"/>
      <c r="I519" s="61"/>
      <c r="CB519" s="58"/>
      <c r="CC519" s="58"/>
      <c r="CD519" s="58"/>
      <c r="CE519" s="58"/>
      <c r="CF519" s="58"/>
      <c r="CG519" s="58"/>
      <c r="CH519" s="58"/>
    </row>
    <row r="520" spans="1:86" ht="15">
      <c r="A520" s="164"/>
      <c r="B520" s="162" t="s">
        <v>215</v>
      </c>
      <c r="C520" s="198" t="s">
        <v>17</v>
      </c>
      <c r="D520" s="217">
        <f t="shared" si="23"/>
        <v>0.05</v>
      </c>
      <c r="E520" s="215">
        <v>0.05</v>
      </c>
      <c r="F520" s="215"/>
      <c r="G520" s="61"/>
      <c r="H520" s="61"/>
      <c r="I520" s="61"/>
      <c r="CB520" s="58"/>
      <c r="CC520" s="58"/>
      <c r="CD520" s="58"/>
      <c r="CE520" s="58"/>
      <c r="CF520" s="58"/>
      <c r="CG520" s="58"/>
      <c r="CH520" s="58"/>
    </row>
    <row r="521" spans="1:86" ht="15">
      <c r="A521" s="164"/>
      <c r="B521" s="162"/>
      <c r="C521" s="198" t="s">
        <v>14</v>
      </c>
      <c r="D521" s="217">
        <f t="shared" si="23"/>
        <v>104.727</v>
      </c>
      <c r="E521" s="215">
        <v>104.727</v>
      </c>
      <c r="F521" s="215"/>
      <c r="G521" s="61"/>
      <c r="H521" s="61"/>
      <c r="I521" s="61"/>
      <c r="CB521" s="58"/>
      <c r="CC521" s="58"/>
      <c r="CD521" s="58"/>
      <c r="CE521" s="58"/>
      <c r="CF521" s="58"/>
      <c r="CG521" s="58"/>
      <c r="CH521" s="58"/>
    </row>
    <row r="522" spans="1:86" ht="15">
      <c r="A522" s="164"/>
      <c r="B522" s="162" t="s">
        <v>45</v>
      </c>
      <c r="C522" s="198" t="s">
        <v>17</v>
      </c>
      <c r="D522" s="217">
        <f t="shared" si="23"/>
        <v>0</v>
      </c>
      <c r="E522" s="215"/>
      <c r="F522" s="215"/>
      <c r="G522" s="61"/>
      <c r="H522" s="61"/>
      <c r="I522" s="61"/>
      <c r="CB522" s="58"/>
      <c r="CC522" s="58"/>
      <c r="CD522" s="58"/>
      <c r="CE522" s="58"/>
      <c r="CF522" s="58"/>
      <c r="CG522" s="58"/>
      <c r="CH522" s="58"/>
    </row>
    <row r="523" spans="1:86" ht="15">
      <c r="A523" s="164"/>
      <c r="B523" s="162"/>
      <c r="C523" s="198" t="s">
        <v>14</v>
      </c>
      <c r="D523" s="217">
        <f t="shared" si="23"/>
        <v>0</v>
      </c>
      <c r="E523" s="215"/>
      <c r="F523" s="215"/>
      <c r="G523" s="61"/>
      <c r="H523" s="61"/>
      <c r="I523" s="61"/>
      <c r="CB523" s="58"/>
      <c r="CC523" s="58"/>
      <c r="CD523" s="58"/>
      <c r="CE523" s="58"/>
      <c r="CF523" s="58"/>
      <c r="CG523" s="58"/>
      <c r="CH523" s="58"/>
    </row>
    <row r="524" spans="1:86" ht="15">
      <c r="A524" s="164"/>
      <c r="B524" s="151" t="s">
        <v>47</v>
      </c>
      <c r="C524" s="198" t="s">
        <v>48</v>
      </c>
      <c r="D524" s="217">
        <f t="shared" si="23"/>
        <v>0</v>
      </c>
      <c r="E524" s="215"/>
      <c r="F524" s="215"/>
      <c r="G524" s="61"/>
      <c r="H524" s="61"/>
      <c r="I524" s="61"/>
      <c r="CB524" s="58"/>
      <c r="CC524" s="58"/>
      <c r="CD524" s="58"/>
      <c r="CE524" s="58"/>
      <c r="CF524" s="58"/>
      <c r="CG524" s="58"/>
      <c r="CH524" s="58"/>
    </row>
    <row r="525" spans="1:86" ht="15">
      <c r="A525" s="164"/>
      <c r="B525" s="151"/>
      <c r="C525" s="198" t="s">
        <v>14</v>
      </c>
      <c r="D525" s="217">
        <f t="shared" si="23"/>
        <v>0</v>
      </c>
      <c r="E525" s="215"/>
      <c r="F525" s="215"/>
      <c r="G525" s="61"/>
      <c r="H525" s="61"/>
      <c r="I525" s="61"/>
      <c r="CB525" s="58"/>
      <c r="CC525" s="58"/>
      <c r="CD525" s="58"/>
      <c r="CE525" s="58"/>
      <c r="CF525" s="58"/>
      <c r="CG525" s="58"/>
      <c r="CH525" s="58"/>
    </row>
    <row r="526" spans="1:86" ht="15">
      <c r="A526" s="164"/>
      <c r="B526" s="162" t="s">
        <v>50</v>
      </c>
      <c r="C526" s="198" t="s">
        <v>37</v>
      </c>
      <c r="D526" s="217">
        <f t="shared" si="23"/>
        <v>0</v>
      </c>
      <c r="E526" s="215"/>
      <c r="F526" s="215"/>
      <c r="G526" s="61"/>
      <c r="H526" s="61"/>
      <c r="I526" s="61"/>
      <c r="CB526" s="58"/>
      <c r="CC526" s="58"/>
      <c r="CD526" s="58"/>
      <c r="CE526" s="58"/>
      <c r="CF526" s="58"/>
      <c r="CG526" s="58"/>
      <c r="CH526" s="58"/>
    </row>
    <row r="527" spans="1:86" ht="15">
      <c r="A527" s="164"/>
      <c r="B527" s="162"/>
      <c r="C527" s="198" t="s">
        <v>14</v>
      </c>
      <c r="D527" s="217">
        <f t="shared" si="23"/>
        <v>0</v>
      </c>
      <c r="E527" s="215"/>
      <c r="F527" s="215"/>
      <c r="G527" s="61"/>
      <c r="H527" s="61"/>
      <c r="I527" s="61"/>
      <c r="CB527" s="58"/>
      <c r="CC527" s="58"/>
      <c r="CD527" s="58"/>
      <c r="CE527" s="58"/>
      <c r="CF527" s="58"/>
      <c r="CG527" s="58"/>
      <c r="CH527" s="58"/>
    </row>
    <row r="528" spans="1:86" ht="15">
      <c r="A528" s="164">
        <v>21</v>
      </c>
      <c r="B528" s="204" t="s">
        <v>231</v>
      </c>
      <c r="C528" s="199" t="s">
        <v>14</v>
      </c>
      <c r="D528" s="217">
        <f t="shared" si="23"/>
        <v>17.91</v>
      </c>
      <c r="E528" s="215">
        <f>E530+E532+E534+E536</f>
        <v>8.1790000000000003</v>
      </c>
      <c r="F528" s="215">
        <f>F530+F532+F534+F536</f>
        <v>9.7309999999999999</v>
      </c>
      <c r="G528" s="61"/>
      <c r="H528" s="61"/>
      <c r="I528" s="61"/>
      <c r="CB528" s="58"/>
      <c r="CC528" s="58"/>
      <c r="CD528" s="58"/>
      <c r="CE528" s="58"/>
      <c r="CF528" s="58"/>
      <c r="CG528" s="58"/>
      <c r="CH528" s="58"/>
    </row>
    <row r="529" spans="1:86" ht="15">
      <c r="A529" s="164"/>
      <c r="B529" s="162" t="s">
        <v>215</v>
      </c>
      <c r="C529" s="198" t="s">
        <v>17</v>
      </c>
      <c r="D529" s="217">
        <f t="shared" si="23"/>
        <v>3.9E-2</v>
      </c>
      <c r="E529" s="215">
        <v>0.01</v>
      </c>
      <c r="F529" s="215">
        <v>2.9000000000000001E-2</v>
      </c>
      <c r="G529" s="61"/>
      <c r="H529" s="61"/>
      <c r="I529" s="61"/>
      <c r="CB529" s="58"/>
      <c r="CC529" s="58"/>
      <c r="CD529" s="58"/>
      <c r="CE529" s="58"/>
      <c r="CF529" s="58"/>
      <c r="CG529" s="58"/>
      <c r="CH529" s="58"/>
    </row>
    <row r="530" spans="1:86" ht="15">
      <c r="A530" s="164"/>
      <c r="B530" s="162"/>
      <c r="C530" s="198" t="s">
        <v>14</v>
      </c>
      <c r="D530" s="217">
        <f t="shared" si="23"/>
        <v>17.91</v>
      </c>
      <c r="E530" s="215">
        <v>8.1790000000000003</v>
      </c>
      <c r="F530" s="215">
        <v>9.7309999999999999</v>
      </c>
      <c r="G530" s="61"/>
      <c r="H530" s="61"/>
      <c r="I530" s="61"/>
      <c r="CB530" s="58"/>
      <c r="CC530" s="58"/>
      <c r="CD530" s="58"/>
      <c r="CE530" s="58"/>
      <c r="CF530" s="58"/>
      <c r="CG530" s="58"/>
      <c r="CH530" s="58"/>
    </row>
    <row r="531" spans="1:86" ht="15">
      <c r="A531" s="164"/>
      <c r="B531" s="162" t="s">
        <v>45</v>
      </c>
      <c r="C531" s="198" t="s">
        <v>17</v>
      </c>
      <c r="D531" s="217">
        <f t="shared" si="23"/>
        <v>0</v>
      </c>
      <c r="E531" s="215"/>
      <c r="F531" s="215"/>
      <c r="G531" s="61"/>
      <c r="H531" s="61"/>
      <c r="I531" s="61"/>
      <c r="CB531" s="58"/>
      <c r="CC531" s="58"/>
      <c r="CD531" s="58"/>
      <c r="CE531" s="58"/>
      <c r="CF531" s="58"/>
      <c r="CG531" s="58"/>
      <c r="CH531" s="58"/>
    </row>
    <row r="532" spans="1:86" ht="15">
      <c r="A532" s="164"/>
      <c r="B532" s="162"/>
      <c r="C532" s="198" t="s">
        <v>14</v>
      </c>
      <c r="D532" s="217">
        <f t="shared" si="23"/>
        <v>0</v>
      </c>
      <c r="E532" s="215"/>
      <c r="F532" s="215"/>
      <c r="G532" s="61"/>
      <c r="H532" s="61"/>
      <c r="I532" s="61"/>
      <c r="CB532" s="58"/>
      <c r="CC532" s="58"/>
      <c r="CD532" s="58"/>
      <c r="CE532" s="58"/>
      <c r="CF532" s="58"/>
      <c r="CG532" s="58"/>
      <c r="CH532" s="58"/>
    </row>
    <row r="533" spans="1:86" ht="15">
      <c r="A533" s="164"/>
      <c r="B533" s="151" t="s">
        <v>47</v>
      </c>
      <c r="C533" s="198" t="s">
        <v>48</v>
      </c>
      <c r="D533" s="217">
        <f t="shared" si="23"/>
        <v>0</v>
      </c>
      <c r="E533" s="215"/>
      <c r="F533" s="215"/>
      <c r="G533" s="61"/>
      <c r="H533" s="61"/>
      <c r="I533" s="61"/>
      <c r="CB533" s="58"/>
      <c r="CC533" s="58"/>
      <c r="CD533" s="58"/>
      <c r="CE533" s="58"/>
      <c r="CF533" s="58"/>
      <c r="CG533" s="58"/>
      <c r="CH533" s="58"/>
    </row>
    <row r="534" spans="1:86" ht="15">
      <c r="A534" s="164"/>
      <c r="B534" s="151"/>
      <c r="C534" s="198" t="s">
        <v>14</v>
      </c>
      <c r="D534" s="217">
        <f t="shared" si="23"/>
        <v>0</v>
      </c>
      <c r="E534" s="215"/>
      <c r="F534" s="215"/>
      <c r="G534" s="61"/>
      <c r="H534" s="61"/>
      <c r="I534" s="61"/>
      <c r="CB534" s="58"/>
      <c r="CC534" s="58"/>
      <c r="CD534" s="58"/>
      <c r="CE534" s="58"/>
      <c r="CF534" s="58"/>
      <c r="CG534" s="58"/>
      <c r="CH534" s="58"/>
    </row>
    <row r="535" spans="1:86" ht="15">
      <c r="A535" s="164"/>
      <c r="B535" s="162" t="s">
        <v>50</v>
      </c>
      <c r="C535" s="198" t="s">
        <v>37</v>
      </c>
      <c r="D535" s="217">
        <f t="shared" si="23"/>
        <v>0</v>
      </c>
      <c r="E535" s="215"/>
      <c r="F535" s="215"/>
      <c r="G535" s="61"/>
      <c r="H535" s="61"/>
      <c r="I535" s="61"/>
      <c r="CB535" s="58"/>
      <c r="CC535" s="58"/>
      <c r="CD535" s="58"/>
      <c r="CE535" s="58"/>
      <c r="CF535" s="58"/>
      <c r="CG535" s="58"/>
      <c r="CH535" s="58"/>
    </row>
    <row r="536" spans="1:86" ht="15">
      <c r="A536" s="164"/>
      <c r="B536" s="162"/>
      <c r="C536" s="198" t="s">
        <v>14</v>
      </c>
      <c r="D536" s="217">
        <f t="shared" si="23"/>
        <v>0</v>
      </c>
      <c r="E536" s="215"/>
      <c r="F536" s="215"/>
      <c r="G536" s="61"/>
      <c r="H536" s="61"/>
      <c r="I536" s="61"/>
      <c r="CB536" s="58"/>
      <c r="CC536" s="58"/>
      <c r="CD536" s="58"/>
      <c r="CE536" s="58"/>
      <c r="CF536" s="58"/>
      <c r="CG536" s="58"/>
      <c r="CH536" s="58"/>
    </row>
    <row r="537" spans="1:86" ht="15">
      <c r="A537" s="164">
        <v>22</v>
      </c>
      <c r="B537" s="204" t="s">
        <v>232</v>
      </c>
      <c r="C537" s="199" t="s">
        <v>14</v>
      </c>
      <c r="D537" s="217">
        <f t="shared" si="23"/>
        <v>22.745000000000001</v>
      </c>
      <c r="E537" s="215">
        <f>E539+E541+E543+E545</f>
        <v>22.745000000000001</v>
      </c>
      <c r="F537" s="215">
        <f>F539+F541+F543+F545</f>
        <v>0</v>
      </c>
      <c r="G537" s="61"/>
      <c r="H537" s="61"/>
      <c r="I537" s="61"/>
      <c r="CB537" s="58"/>
      <c r="CC537" s="58"/>
      <c r="CD537" s="58"/>
      <c r="CE537" s="58"/>
      <c r="CF537" s="58"/>
      <c r="CG537" s="58"/>
      <c r="CH537" s="58"/>
    </row>
    <row r="538" spans="1:86" ht="15">
      <c r="A538" s="164"/>
      <c r="B538" s="162" t="s">
        <v>215</v>
      </c>
      <c r="C538" s="198" t="s">
        <v>17</v>
      </c>
      <c r="D538" s="217">
        <f t="shared" si="23"/>
        <v>0.104</v>
      </c>
      <c r="E538" s="215">
        <v>0.104</v>
      </c>
      <c r="F538" s="215"/>
      <c r="G538" s="61"/>
      <c r="H538" s="61"/>
      <c r="I538" s="61"/>
      <c r="CB538" s="58"/>
      <c r="CC538" s="58"/>
      <c r="CD538" s="58"/>
      <c r="CE538" s="58"/>
      <c r="CF538" s="58"/>
      <c r="CG538" s="58"/>
      <c r="CH538" s="58"/>
    </row>
    <row r="539" spans="1:86" ht="15">
      <c r="A539" s="164"/>
      <c r="B539" s="162"/>
      <c r="C539" s="198" t="s">
        <v>14</v>
      </c>
      <c r="D539" s="217">
        <f t="shared" si="23"/>
        <v>22.745000000000001</v>
      </c>
      <c r="E539" s="215">
        <v>22.745000000000001</v>
      </c>
      <c r="F539" s="215"/>
      <c r="G539" s="61"/>
      <c r="H539" s="61"/>
      <c r="I539" s="61"/>
      <c r="CB539" s="58"/>
      <c r="CC539" s="58"/>
      <c r="CD539" s="58"/>
      <c r="CE539" s="58"/>
      <c r="CF539" s="58"/>
      <c r="CG539" s="58"/>
      <c r="CH539" s="58"/>
    </row>
    <row r="540" spans="1:86" ht="15">
      <c r="A540" s="164"/>
      <c r="B540" s="162" t="s">
        <v>45</v>
      </c>
      <c r="C540" s="198" t="s">
        <v>17</v>
      </c>
      <c r="D540" s="217">
        <f t="shared" si="23"/>
        <v>0</v>
      </c>
      <c r="E540" s="215"/>
      <c r="F540" s="215"/>
      <c r="G540" s="61"/>
      <c r="H540" s="61"/>
      <c r="I540" s="61"/>
      <c r="CB540" s="58"/>
      <c r="CC540" s="58"/>
      <c r="CD540" s="58"/>
      <c r="CE540" s="58"/>
      <c r="CF540" s="58"/>
      <c r="CG540" s="58"/>
      <c r="CH540" s="58"/>
    </row>
    <row r="541" spans="1:86" ht="15">
      <c r="A541" s="164"/>
      <c r="B541" s="162"/>
      <c r="C541" s="198" t="s">
        <v>14</v>
      </c>
      <c r="D541" s="217">
        <f t="shared" ref="D541:D604" si="24">E541+F541</f>
        <v>0</v>
      </c>
      <c r="E541" s="215"/>
      <c r="F541" s="215"/>
      <c r="G541" s="61"/>
      <c r="H541" s="61"/>
      <c r="I541" s="61"/>
      <c r="CB541" s="58"/>
      <c r="CC541" s="58"/>
      <c r="CD541" s="58"/>
      <c r="CE541" s="58"/>
      <c r="CF541" s="58"/>
      <c r="CG541" s="58"/>
      <c r="CH541" s="58"/>
    </row>
    <row r="542" spans="1:86" ht="15">
      <c r="A542" s="164"/>
      <c r="B542" s="151" t="s">
        <v>47</v>
      </c>
      <c r="C542" s="198" t="s">
        <v>48</v>
      </c>
      <c r="D542" s="217">
        <f t="shared" si="24"/>
        <v>0</v>
      </c>
      <c r="E542" s="215"/>
      <c r="F542" s="215"/>
      <c r="G542" s="61"/>
      <c r="H542" s="61"/>
      <c r="I542" s="61"/>
      <c r="CB542" s="58"/>
      <c r="CC542" s="58"/>
      <c r="CD542" s="58"/>
      <c r="CE542" s="58"/>
      <c r="CF542" s="58"/>
      <c r="CG542" s="58"/>
      <c r="CH542" s="58"/>
    </row>
    <row r="543" spans="1:86" ht="15">
      <c r="A543" s="164"/>
      <c r="B543" s="151"/>
      <c r="C543" s="198" t="s">
        <v>14</v>
      </c>
      <c r="D543" s="217">
        <f t="shared" si="24"/>
        <v>0</v>
      </c>
      <c r="E543" s="215"/>
      <c r="F543" s="215"/>
      <c r="G543" s="61"/>
      <c r="H543" s="61"/>
      <c r="I543" s="61"/>
      <c r="CB543" s="58"/>
      <c r="CC543" s="58"/>
      <c r="CD543" s="58"/>
      <c r="CE543" s="58"/>
      <c r="CF543" s="58"/>
      <c r="CG543" s="58"/>
      <c r="CH543" s="58"/>
    </row>
    <row r="544" spans="1:86" ht="15">
      <c r="A544" s="164"/>
      <c r="B544" s="162" t="s">
        <v>50</v>
      </c>
      <c r="C544" s="198" t="s">
        <v>37</v>
      </c>
      <c r="D544" s="217">
        <f t="shared" si="24"/>
        <v>0</v>
      </c>
      <c r="E544" s="215"/>
      <c r="F544" s="215"/>
      <c r="G544" s="61"/>
      <c r="H544" s="61"/>
      <c r="I544" s="61"/>
      <c r="CB544" s="58"/>
      <c r="CC544" s="58"/>
      <c r="CD544" s="58"/>
      <c r="CE544" s="58"/>
      <c r="CF544" s="58"/>
      <c r="CG544" s="58"/>
      <c r="CH544" s="58"/>
    </row>
    <row r="545" spans="1:86" ht="15">
      <c r="A545" s="164"/>
      <c r="B545" s="162"/>
      <c r="C545" s="198" t="s">
        <v>14</v>
      </c>
      <c r="D545" s="217">
        <f t="shared" si="24"/>
        <v>0</v>
      </c>
      <c r="E545" s="215"/>
      <c r="F545" s="215"/>
      <c r="G545" s="61"/>
      <c r="H545" s="61"/>
      <c r="I545" s="61"/>
      <c r="CB545" s="58"/>
      <c r="CC545" s="58"/>
      <c r="CD545" s="58"/>
      <c r="CE545" s="58"/>
      <c r="CF545" s="58"/>
      <c r="CG545" s="58"/>
      <c r="CH545" s="58"/>
    </row>
    <row r="546" spans="1:86" ht="15">
      <c r="A546" s="164">
        <v>23</v>
      </c>
      <c r="B546" s="204" t="s">
        <v>233</v>
      </c>
      <c r="C546" s="199" t="s">
        <v>14</v>
      </c>
      <c r="D546" s="217">
        <f t="shared" si="24"/>
        <v>24.001999999999999</v>
      </c>
      <c r="E546" s="215">
        <f>E548+E550+E552+E554</f>
        <v>24.001999999999999</v>
      </c>
      <c r="F546" s="215">
        <f>F548+F550+F552+F554</f>
        <v>0</v>
      </c>
      <c r="G546" s="61"/>
      <c r="H546" s="61"/>
      <c r="I546" s="61"/>
      <c r="CB546" s="58"/>
      <c r="CC546" s="58"/>
      <c r="CD546" s="58"/>
      <c r="CE546" s="58"/>
      <c r="CF546" s="58"/>
      <c r="CG546" s="58"/>
      <c r="CH546" s="58"/>
    </row>
    <row r="547" spans="1:86" ht="15">
      <c r="A547" s="164"/>
      <c r="B547" s="162" t="s">
        <v>215</v>
      </c>
      <c r="C547" s="198" t="s">
        <v>17</v>
      </c>
      <c r="D547" s="217">
        <f t="shared" si="24"/>
        <v>6.9000000000000006E-2</v>
      </c>
      <c r="E547" s="215">
        <v>6.9000000000000006E-2</v>
      </c>
      <c r="F547" s="215"/>
      <c r="G547" s="61"/>
      <c r="H547" s="61"/>
      <c r="I547" s="61"/>
      <c r="CB547" s="58"/>
      <c r="CC547" s="58"/>
      <c r="CD547" s="58"/>
      <c r="CE547" s="58"/>
      <c r="CF547" s="58"/>
      <c r="CG547" s="58"/>
      <c r="CH547" s="58"/>
    </row>
    <row r="548" spans="1:86" ht="15">
      <c r="A548" s="164"/>
      <c r="B548" s="162"/>
      <c r="C548" s="198" t="s">
        <v>14</v>
      </c>
      <c r="D548" s="217">
        <f t="shared" si="24"/>
        <v>24.001999999999999</v>
      </c>
      <c r="E548" s="215">
        <v>24.001999999999999</v>
      </c>
      <c r="F548" s="215"/>
      <c r="G548" s="61"/>
      <c r="H548" s="61"/>
      <c r="I548" s="61"/>
      <c r="CB548" s="58"/>
      <c r="CC548" s="58"/>
      <c r="CD548" s="58"/>
      <c r="CE548" s="58"/>
      <c r="CF548" s="58"/>
      <c r="CG548" s="58"/>
      <c r="CH548" s="58"/>
    </row>
    <row r="549" spans="1:86" ht="15">
      <c r="A549" s="164"/>
      <c r="B549" s="162" t="s">
        <v>45</v>
      </c>
      <c r="C549" s="198" t="s">
        <v>17</v>
      </c>
      <c r="D549" s="217">
        <f t="shared" si="24"/>
        <v>0</v>
      </c>
      <c r="E549" s="215"/>
      <c r="F549" s="215"/>
      <c r="G549" s="61"/>
      <c r="H549" s="61"/>
      <c r="I549" s="61"/>
      <c r="CB549" s="58"/>
      <c r="CC549" s="58"/>
      <c r="CD549" s="58"/>
      <c r="CE549" s="58"/>
      <c r="CF549" s="58"/>
      <c r="CG549" s="58"/>
      <c r="CH549" s="58"/>
    </row>
    <row r="550" spans="1:86" ht="15">
      <c r="A550" s="164"/>
      <c r="B550" s="162"/>
      <c r="C550" s="198" t="s">
        <v>14</v>
      </c>
      <c r="D550" s="217">
        <f t="shared" si="24"/>
        <v>0</v>
      </c>
      <c r="E550" s="215"/>
      <c r="F550" s="215"/>
      <c r="G550" s="61"/>
      <c r="H550" s="61"/>
      <c r="I550" s="61"/>
      <c r="CB550" s="58"/>
      <c r="CC550" s="58"/>
      <c r="CD550" s="58"/>
      <c r="CE550" s="58"/>
      <c r="CF550" s="58"/>
      <c r="CG550" s="58"/>
      <c r="CH550" s="58"/>
    </row>
    <row r="551" spans="1:86" ht="15">
      <c r="A551" s="164"/>
      <c r="B551" s="151" t="s">
        <v>47</v>
      </c>
      <c r="C551" s="198" t="s">
        <v>48</v>
      </c>
      <c r="D551" s="217">
        <f t="shared" si="24"/>
        <v>0</v>
      </c>
      <c r="E551" s="215"/>
      <c r="F551" s="215"/>
      <c r="G551" s="61"/>
      <c r="H551" s="61"/>
      <c r="I551" s="61"/>
      <c r="CB551" s="58"/>
      <c r="CC551" s="58"/>
      <c r="CD551" s="58"/>
      <c r="CE551" s="58"/>
      <c r="CF551" s="58"/>
      <c r="CG551" s="58"/>
      <c r="CH551" s="58"/>
    </row>
    <row r="552" spans="1:86" ht="15">
      <c r="A552" s="164"/>
      <c r="B552" s="151"/>
      <c r="C552" s="198" t="s">
        <v>14</v>
      </c>
      <c r="D552" s="217">
        <f t="shared" si="24"/>
        <v>0</v>
      </c>
      <c r="E552" s="215"/>
      <c r="F552" s="215"/>
      <c r="G552" s="61"/>
      <c r="H552" s="61"/>
      <c r="I552" s="61"/>
      <c r="CB552" s="58"/>
      <c r="CC552" s="58"/>
      <c r="CD552" s="58"/>
      <c r="CE552" s="58"/>
      <c r="CF552" s="58"/>
      <c r="CG552" s="58"/>
      <c r="CH552" s="58"/>
    </row>
    <row r="553" spans="1:86" ht="15">
      <c r="A553" s="164"/>
      <c r="B553" s="162" t="s">
        <v>50</v>
      </c>
      <c r="C553" s="198" t="s">
        <v>37</v>
      </c>
      <c r="D553" s="217">
        <f t="shared" si="24"/>
        <v>0</v>
      </c>
      <c r="E553" s="215"/>
      <c r="F553" s="215"/>
      <c r="G553" s="61"/>
      <c r="H553" s="61"/>
      <c r="I553" s="61"/>
      <c r="CB553" s="58"/>
      <c r="CC553" s="58"/>
      <c r="CD553" s="58"/>
      <c r="CE553" s="58"/>
      <c r="CF553" s="58"/>
      <c r="CG553" s="58"/>
      <c r="CH553" s="58"/>
    </row>
    <row r="554" spans="1:86" ht="15">
      <c r="A554" s="164"/>
      <c r="B554" s="162"/>
      <c r="C554" s="198" t="s">
        <v>14</v>
      </c>
      <c r="D554" s="217">
        <f t="shared" si="24"/>
        <v>0</v>
      </c>
      <c r="E554" s="215"/>
      <c r="F554" s="215"/>
      <c r="G554" s="61"/>
      <c r="H554" s="61"/>
      <c r="I554" s="61"/>
      <c r="CB554" s="58"/>
      <c r="CC554" s="58"/>
      <c r="CD554" s="58"/>
      <c r="CE554" s="58"/>
      <c r="CF554" s="58"/>
      <c r="CG554" s="58"/>
      <c r="CH554" s="58"/>
    </row>
    <row r="555" spans="1:86" ht="15">
      <c r="A555" s="164">
        <v>24</v>
      </c>
      <c r="B555" s="204" t="s">
        <v>234</v>
      </c>
      <c r="C555" s="199" t="s">
        <v>14</v>
      </c>
      <c r="D555" s="217">
        <f t="shared" si="24"/>
        <v>15.5</v>
      </c>
      <c r="E555" s="215">
        <f>E557+E559+E561+E563</f>
        <v>15.5</v>
      </c>
      <c r="F555" s="215">
        <f>F557+F559+F561+F563</f>
        <v>0</v>
      </c>
      <c r="G555" s="61"/>
      <c r="H555" s="61"/>
      <c r="I555" s="61"/>
      <c r="CB555" s="58"/>
      <c r="CC555" s="58"/>
      <c r="CD555" s="58"/>
      <c r="CE555" s="58"/>
      <c r="CF555" s="58"/>
      <c r="CG555" s="58"/>
      <c r="CH555" s="58"/>
    </row>
    <row r="556" spans="1:86" ht="15">
      <c r="A556" s="164"/>
      <c r="B556" s="162" t="s">
        <v>215</v>
      </c>
      <c r="C556" s="198" t="s">
        <v>17</v>
      </c>
      <c r="D556" s="217">
        <f t="shared" si="24"/>
        <v>8.4000000000000005E-2</v>
      </c>
      <c r="E556" s="215">
        <v>8.4000000000000005E-2</v>
      </c>
      <c r="F556" s="215"/>
      <c r="G556" s="61"/>
      <c r="H556" s="61"/>
      <c r="I556" s="61"/>
      <c r="CB556" s="58"/>
      <c r="CC556" s="58"/>
      <c r="CD556" s="58"/>
      <c r="CE556" s="58"/>
      <c r="CF556" s="58"/>
      <c r="CG556" s="58"/>
      <c r="CH556" s="58"/>
    </row>
    <row r="557" spans="1:86" ht="15">
      <c r="A557" s="164"/>
      <c r="B557" s="162"/>
      <c r="C557" s="198" t="s">
        <v>14</v>
      </c>
      <c r="D557" s="217">
        <f t="shared" si="24"/>
        <v>15.5</v>
      </c>
      <c r="E557" s="215">
        <v>15.5</v>
      </c>
      <c r="F557" s="215"/>
      <c r="G557" s="61"/>
      <c r="H557" s="61"/>
      <c r="I557" s="61"/>
      <c r="CB557" s="58"/>
      <c r="CC557" s="58"/>
      <c r="CD557" s="58"/>
      <c r="CE557" s="58"/>
      <c r="CF557" s="58"/>
      <c r="CG557" s="58"/>
      <c r="CH557" s="58"/>
    </row>
    <row r="558" spans="1:86" ht="15">
      <c r="A558" s="164"/>
      <c r="B558" s="162" t="s">
        <v>45</v>
      </c>
      <c r="C558" s="198" t="s">
        <v>17</v>
      </c>
      <c r="D558" s="217">
        <f t="shared" si="24"/>
        <v>0</v>
      </c>
      <c r="E558" s="215"/>
      <c r="F558" s="215"/>
      <c r="G558" s="61"/>
      <c r="H558" s="61"/>
      <c r="I558" s="61"/>
      <c r="CB558" s="58"/>
      <c r="CC558" s="58"/>
      <c r="CD558" s="58"/>
      <c r="CE558" s="58"/>
      <c r="CF558" s="58"/>
      <c r="CG558" s="58"/>
      <c r="CH558" s="58"/>
    </row>
    <row r="559" spans="1:86" ht="15">
      <c r="A559" s="164"/>
      <c r="B559" s="162"/>
      <c r="C559" s="198" t="s">
        <v>14</v>
      </c>
      <c r="D559" s="217">
        <f t="shared" si="24"/>
        <v>0</v>
      </c>
      <c r="E559" s="215"/>
      <c r="F559" s="215"/>
      <c r="G559" s="61"/>
      <c r="H559" s="61"/>
      <c r="I559" s="61"/>
      <c r="CB559" s="58"/>
      <c r="CC559" s="58"/>
      <c r="CD559" s="58"/>
      <c r="CE559" s="58"/>
      <c r="CF559" s="58"/>
      <c r="CG559" s="58"/>
      <c r="CH559" s="58"/>
    </row>
    <row r="560" spans="1:86" ht="15">
      <c r="A560" s="164"/>
      <c r="B560" s="151" t="s">
        <v>47</v>
      </c>
      <c r="C560" s="198" t="s">
        <v>48</v>
      </c>
      <c r="D560" s="217">
        <f t="shared" si="24"/>
        <v>0</v>
      </c>
      <c r="E560" s="215"/>
      <c r="F560" s="215"/>
      <c r="G560" s="61"/>
      <c r="H560" s="61"/>
      <c r="I560" s="61"/>
      <c r="CB560" s="58"/>
      <c r="CC560" s="58"/>
      <c r="CD560" s="58"/>
      <c r="CE560" s="58"/>
      <c r="CF560" s="58"/>
      <c r="CG560" s="58"/>
      <c r="CH560" s="58"/>
    </row>
    <row r="561" spans="1:86" ht="15">
      <c r="A561" s="164"/>
      <c r="B561" s="151"/>
      <c r="C561" s="198" t="s">
        <v>14</v>
      </c>
      <c r="D561" s="217">
        <f t="shared" si="24"/>
        <v>0</v>
      </c>
      <c r="E561" s="215"/>
      <c r="F561" s="215"/>
      <c r="G561" s="61"/>
      <c r="H561" s="61"/>
      <c r="I561" s="61"/>
      <c r="CB561" s="58"/>
      <c r="CC561" s="58"/>
      <c r="CD561" s="58"/>
      <c r="CE561" s="58"/>
      <c r="CF561" s="58"/>
      <c r="CG561" s="58"/>
      <c r="CH561" s="58"/>
    </row>
    <row r="562" spans="1:86" ht="15">
      <c r="A562" s="164"/>
      <c r="B562" s="162" t="s">
        <v>50</v>
      </c>
      <c r="C562" s="198" t="s">
        <v>37</v>
      </c>
      <c r="D562" s="217">
        <f t="shared" si="24"/>
        <v>0</v>
      </c>
      <c r="E562" s="215"/>
      <c r="F562" s="215"/>
      <c r="G562" s="61"/>
      <c r="H562" s="61"/>
      <c r="I562" s="61"/>
      <c r="CB562" s="58"/>
      <c r="CC562" s="58"/>
      <c r="CD562" s="58"/>
      <c r="CE562" s="58"/>
      <c r="CF562" s="58"/>
      <c r="CG562" s="58"/>
      <c r="CH562" s="58"/>
    </row>
    <row r="563" spans="1:86" ht="15">
      <c r="A563" s="164"/>
      <c r="B563" s="162"/>
      <c r="C563" s="198" t="s">
        <v>14</v>
      </c>
      <c r="D563" s="217">
        <f t="shared" si="24"/>
        <v>0</v>
      </c>
      <c r="E563" s="215"/>
      <c r="F563" s="215"/>
      <c r="G563" s="61"/>
      <c r="H563" s="61"/>
      <c r="I563" s="61"/>
      <c r="CB563" s="58"/>
      <c r="CC563" s="58"/>
      <c r="CD563" s="58"/>
      <c r="CE563" s="58"/>
      <c r="CF563" s="58"/>
      <c r="CG563" s="58"/>
      <c r="CH563" s="58"/>
    </row>
    <row r="564" spans="1:86" ht="15">
      <c r="A564" s="164">
        <v>25</v>
      </c>
      <c r="B564" s="204" t="s">
        <v>214</v>
      </c>
      <c r="C564" s="199" t="s">
        <v>14</v>
      </c>
      <c r="D564" s="217">
        <f t="shared" si="24"/>
        <v>30.623000000000001</v>
      </c>
      <c r="E564" s="215">
        <f>E566+E568+E570+E572</f>
        <v>30.623000000000001</v>
      </c>
      <c r="F564" s="215">
        <f>F566+F568+F570+F572</f>
        <v>0</v>
      </c>
      <c r="G564" s="61"/>
      <c r="H564" s="61"/>
      <c r="I564" s="61"/>
      <c r="CB564" s="58"/>
      <c r="CC564" s="58"/>
      <c r="CD564" s="58"/>
      <c r="CE564" s="58"/>
      <c r="CF564" s="58"/>
      <c r="CG564" s="58"/>
      <c r="CH564" s="58"/>
    </row>
    <row r="565" spans="1:86" ht="15">
      <c r="A565" s="164"/>
      <c r="B565" s="162" t="s">
        <v>215</v>
      </c>
      <c r="C565" s="198" t="s">
        <v>17</v>
      </c>
      <c r="D565" s="217">
        <f t="shared" si="24"/>
        <v>0.109</v>
      </c>
      <c r="E565" s="215">
        <v>0.109</v>
      </c>
      <c r="F565" s="215"/>
      <c r="G565" s="61"/>
      <c r="H565" s="61"/>
      <c r="I565" s="61"/>
      <c r="CB565" s="58"/>
      <c r="CC565" s="58"/>
      <c r="CD565" s="58"/>
      <c r="CE565" s="58"/>
      <c r="CF565" s="58"/>
      <c r="CG565" s="58"/>
      <c r="CH565" s="58"/>
    </row>
    <row r="566" spans="1:86" ht="15">
      <c r="A566" s="164"/>
      <c r="B566" s="162"/>
      <c r="C566" s="198" t="s">
        <v>14</v>
      </c>
      <c r="D566" s="217">
        <f t="shared" si="24"/>
        <v>30.623000000000001</v>
      </c>
      <c r="E566" s="215">
        <v>30.623000000000001</v>
      </c>
      <c r="F566" s="215"/>
      <c r="G566" s="61"/>
      <c r="H566" s="61"/>
      <c r="I566" s="61"/>
      <c r="CB566" s="58"/>
      <c r="CC566" s="58"/>
      <c r="CD566" s="58"/>
      <c r="CE566" s="58"/>
      <c r="CF566" s="58"/>
      <c r="CG566" s="58"/>
      <c r="CH566" s="58"/>
    </row>
    <row r="567" spans="1:86" ht="15">
      <c r="A567" s="164"/>
      <c r="B567" s="162" t="s">
        <v>45</v>
      </c>
      <c r="C567" s="198" t="s">
        <v>17</v>
      </c>
      <c r="D567" s="217">
        <f t="shared" si="24"/>
        <v>0</v>
      </c>
      <c r="E567" s="215"/>
      <c r="F567" s="215"/>
      <c r="G567" s="61"/>
      <c r="H567" s="61"/>
      <c r="I567" s="61"/>
      <c r="CB567" s="58"/>
      <c r="CC567" s="58"/>
      <c r="CD567" s="58"/>
      <c r="CE567" s="58"/>
      <c r="CF567" s="58"/>
      <c r="CG567" s="58"/>
      <c r="CH567" s="58"/>
    </row>
    <row r="568" spans="1:86" ht="15">
      <c r="A568" s="164"/>
      <c r="B568" s="162"/>
      <c r="C568" s="198" t="s">
        <v>14</v>
      </c>
      <c r="D568" s="217">
        <f t="shared" si="24"/>
        <v>0</v>
      </c>
      <c r="E568" s="215"/>
      <c r="F568" s="215"/>
      <c r="G568" s="61"/>
      <c r="H568" s="61"/>
      <c r="I568" s="61"/>
      <c r="CB568" s="58"/>
      <c r="CC568" s="58"/>
      <c r="CD568" s="58"/>
      <c r="CE568" s="58"/>
      <c r="CF568" s="58"/>
      <c r="CG568" s="58"/>
      <c r="CH568" s="58"/>
    </row>
    <row r="569" spans="1:86" ht="15">
      <c r="A569" s="164"/>
      <c r="B569" s="151" t="s">
        <v>47</v>
      </c>
      <c r="C569" s="198" t="s">
        <v>48</v>
      </c>
      <c r="D569" s="217">
        <f t="shared" si="24"/>
        <v>0</v>
      </c>
      <c r="E569" s="215"/>
      <c r="F569" s="215"/>
      <c r="G569" s="61"/>
      <c r="H569" s="61"/>
      <c r="I569" s="61"/>
      <c r="CB569" s="58"/>
      <c r="CC569" s="58"/>
      <c r="CD569" s="58"/>
      <c r="CE569" s="58"/>
      <c r="CF569" s="58"/>
      <c r="CG569" s="58"/>
      <c r="CH569" s="58"/>
    </row>
    <row r="570" spans="1:86" ht="15">
      <c r="A570" s="164"/>
      <c r="B570" s="151"/>
      <c r="C570" s="198" t="s">
        <v>14</v>
      </c>
      <c r="D570" s="217">
        <f t="shared" si="24"/>
        <v>0</v>
      </c>
      <c r="E570" s="215"/>
      <c r="F570" s="215"/>
      <c r="G570" s="61"/>
      <c r="H570" s="61"/>
      <c r="I570" s="61"/>
      <c r="CB570" s="58"/>
      <c r="CC570" s="58"/>
      <c r="CD570" s="58"/>
      <c r="CE570" s="58"/>
      <c r="CF570" s="58"/>
      <c r="CG570" s="58"/>
      <c r="CH570" s="58"/>
    </row>
    <row r="571" spans="1:86" ht="15">
      <c r="A571" s="164"/>
      <c r="B571" s="162" t="s">
        <v>50</v>
      </c>
      <c r="C571" s="198" t="s">
        <v>37</v>
      </c>
      <c r="D571" s="217">
        <f t="shared" si="24"/>
        <v>0</v>
      </c>
      <c r="E571" s="215"/>
      <c r="F571" s="215"/>
      <c r="G571" s="61"/>
      <c r="H571" s="61"/>
      <c r="I571" s="61"/>
      <c r="CB571" s="58"/>
      <c r="CC571" s="58"/>
      <c r="CD571" s="58"/>
      <c r="CE571" s="58"/>
      <c r="CF571" s="58"/>
      <c r="CG571" s="58"/>
      <c r="CH571" s="58"/>
    </row>
    <row r="572" spans="1:86" ht="15">
      <c r="A572" s="164"/>
      <c r="B572" s="162"/>
      <c r="C572" s="198" t="s">
        <v>14</v>
      </c>
      <c r="D572" s="217">
        <f t="shared" si="24"/>
        <v>0</v>
      </c>
      <c r="E572" s="215"/>
      <c r="F572" s="215"/>
      <c r="G572" s="61"/>
      <c r="H572" s="61"/>
      <c r="I572" s="61"/>
      <c r="CB572" s="58"/>
      <c r="CC572" s="58"/>
      <c r="CD572" s="58"/>
      <c r="CE572" s="58"/>
      <c r="CF572" s="58"/>
      <c r="CG572" s="58"/>
      <c r="CH572" s="58"/>
    </row>
    <row r="573" spans="1:86" ht="15">
      <c r="A573" s="164">
        <v>26</v>
      </c>
      <c r="B573" s="204" t="s">
        <v>235</v>
      </c>
      <c r="C573" s="199" t="s">
        <v>14</v>
      </c>
      <c r="D573" s="217">
        <f t="shared" si="24"/>
        <v>5.3079999999999998</v>
      </c>
      <c r="E573" s="215">
        <f>E575+E577+E579+E581</f>
        <v>5.3079999999999998</v>
      </c>
      <c r="F573" s="215">
        <f>F575+F577+F579+F581</f>
        <v>0</v>
      </c>
      <c r="G573" s="61"/>
      <c r="H573" s="61"/>
      <c r="I573" s="61"/>
      <c r="CB573" s="58"/>
      <c r="CC573" s="58"/>
      <c r="CD573" s="58"/>
      <c r="CE573" s="58"/>
      <c r="CF573" s="58"/>
      <c r="CG573" s="58"/>
      <c r="CH573" s="58"/>
    </row>
    <row r="574" spans="1:86" ht="15">
      <c r="A574" s="164"/>
      <c r="B574" s="162" t="s">
        <v>215</v>
      </c>
      <c r="C574" s="198" t="s">
        <v>17</v>
      </c>
      <c r="D574" s="217">
        <f t="shared" si="24"/>
        <v>4.0000000000000001E-3</v>
      </c>
      <c r="E574" s="215">
        <v>4.0000000000000001E-3</v>
      </c>
      <c r="F574" s="215"/>
      <c r="G574" s="61"/>
      <c r="H574" s="61"/>
      <c r="I574" s="61"/>
      <c r="CB574" s="58"/>
      <c r="CC574" s="58"/>
      <c r="CD574" s="58"/>
      <c r="CE574" s="58"/>
      <c r="CF574" s="58"/>
      <c r="CG574" s="58"/>
      <c r="CH574" s="58"/>
    </row>
    <row r="575" spans="1:86" ht="15">
      <c r="A575" s="164"/>
      <c r="B575" s="162"/>
      <c r="C575" s="198" t="s">
        <v>14</v>
      </c>
      <c r="D575" s="217">
        <f t="shared" si="24"/>
        <v>5.3079999999999998</v>
      </c>
      <c r="E575" s="215">
        <v>5.3079999999999998</v>
      </c>
      <c r="F575" s="215"/>
      <c r="G575" s="61"/>
      <c r="H575" s="61"/>
      <c r="I575" s="61"/>
      <c r="CB575" s="58"/>
      <c r="CC575" s="58"/>
      <c r="CD575" s="58"/>
      <c r="CE575" s="58"/>
      <c r="CF575" s="58"/>
      <c r="CG575" s="58"/>
      <c r="CH575" s="58"/>
    </row>
    <row r="576" spans="1:86" ht="15">
      <c r="A576" s="164"/>
      <c r="B576" s="162" t="s">
        <v>45</v>
      </c>
      <c r="C576" s="198" t="s">
        <v>17</v>
      </c>
      <c r="D576" s="217">
        <f t="shared" si="24"/>
        <v>0</v>
      </c>
      <c r="E576" s="215"/>
      <c r="F576" s="215"/>
      <c r="G576" s="61"/>
      <c r="H576" s="61"/>
      <c r="I576" s="61"/>
      <c r="CB576" s="58"/>
      <c r="CC576" s="58"/>
      <c r="CD576" s="58"/>
      <c r="CE576" s="58"/>
      <c r="CF576" s="58"/>
      <c r="CG576" s="58"/>
      <c r="CH576" s="58"/>
    </row>
    <row r="577" spans="1:86" ht="15">
      <c r="A577" s="164"/>
      <c r="B577" s="162"/>
      <c r="C577" s="198" t="s">
        <v>14</v>
      </c>
      <c r="D577" s="217">
        <f t="shared" si="24"/>
        <v>0</v>
      </c>
      <c r="E577" s="215"/>
      <c r="F577" s="215"/>
      <c r="G577" s="61"/>
      <c r="H577" s="61"/>
      <c r="I577" s="61"/>
      <c r="CB577" s="58"/>
      <c r="CC577" s="58"/>
      <c r="CD577" s="58"/>
      <c r="CE577" s="58"/>
      <c r="CF577" s="58"/>
      <c r="CG577" s="58"/>
      <c r="CH577" s="58"/>
    </row>
    <row r="578" spans="1:86" ht="15">
      <c r="A578" s="164"/>
      <c r="B578" s="151" t="s">
        <v>47</v>
      </c>
      <c r="C578" s="198" t="s">
        <v>48</v>
      </c>
      <c r="D578" s="217">
        <f t="shared" si="24"/>
        <v>0</v>
      </c>
      <c r="E578" s="215"/>
      <c r="F578" s="215"/>
      <c r="G578" s="61"/>
      <c r="H578" s="61"/>
      <c r="I578" s="61"/>
      <c r="CB578" s="58"/>
      <c r="CC578" s="58"/>
      <c r="CD578" s="58"/>
      <c r="CE578" s="58"/>
      <c r="CF578" s="58"/>
      <c r="CG578" s="58"/>
      <c r="CH578" s="58"/>
    </row>
    <row r="579" spans="1:86" ht="15">
      <c r="A579" s="164"/>
      <c r="B579" s="151"/>
      <c r="C579" s="198" t="s">
        <v>14</v>
      </c>
      <c r="D579" s="217">
        <f t="shared" si="24"/>
        <v>0</v>
      </c>
      <c r="E579" s="215"/>
      <c r="F579" s="215"/>
      <c r="G579" s="61"/>
      <c r="H579" s="61"/>
      <c r="I579" s="61"/>
      <c r="CB579" s="58"/>
      <c r="CC579" s="58"/>
      <c r="CD579" s="58"/>
      <c r="CE579" s="58"/>
      <c r="CF579" s="58"/>
      <c r="CG579" s="58"/>
      <c r="CH579" s="58"/>
    </row>
    <row r="580" spans="1:86" ht="15">
      <c r="A580" s="164"/>
      <c r="B580" s="162" t="s">
        <v>50</v>
      </c>
      <c r="C580" s="198" t="s">
        <v>37</v>
      </c>
      <c r="D580" s="217">
        <f t="shared" si="24"/>
        <v>0</v>
      </c>
      <c r="E580" s="215"/>
      <c r="F580" s="215"/>
      <c r="G580" s="61"/>
      <c r="H580" s="61"/>
      <c r="I580" s="61"/>
      <c r="CB580" s="58"/>
      <c r="CC580" s="58"/>
      <c r="CD580" s="58"/>
      <c r="CE580" s="58"/>
      <c r="CF580" s="58"/>
      <c r="CG580" s="58"/>
      <c r="CH580" s="58"/>
    </row>
    <row r="581" spans="1:86" ht="15">
      <c r="A581" s="164"/>
      <c r="B581" s="162"/>
      <c r="C581" s="198" t="s">
        <v>14</v>
      </c>
      <c r="D581" s="217">
        <f t="shared" si="24"/>
        <v>0</v>
      </c>
      <c r="E581" s="215"/>
      <c r="F581" s="215"/>
      <c r="G581" s="61"/>
      <c r="H581" s="61"/>
      <c r="I581" s="61"/>
      <c r="CB581" s="58"/>
      <c r="CC581" s="58"/>
      <c r="CD581" s="58"/>
      <c r="CE581" s="58"/>
      <c r="CF581" s="58"/>
      <c r="CG581" s="58"/>
      <c r="CH581" s="58"/>
    </row>
    <row r="582" spans="1:86" ht="15">
      <c r="A582" s="164">
        <v>27</v>
      </c>
      <c r="B582" s="204" t="s">
        <v>236</v>
      </c>
      <c r="C582" s="199" t="s">
        <v>14</v>
      </c>
      <c r="D582" s="217">
        <f t="shared" si="24"/>
        <v>36.979999999999997</v>
      </c>
      <c r="E582" s="215">
        <f>E584+E586+E588+E590</f>
        <v>36.979999999999997</v>
      </c>
      <c r="F582" s="215">
        <f>F584+F586+F588+F590</f>
        <v>0</v>
      </c>
      <c r="G582" s="61"/>
      <c r="H582" s="61"/>
      <c r="I582" s="61"/>
      <c r="CB582" s="58"/>
      <c r="CC582" s="58"/>
      <c r="CD582" s="58"/>
      <c r="CE582" s="58"/>
      <c r="CF582" s="58"/>
      <c r="CG582" s="58"/>
      <c r="CH582" s="58"/>
    </row>
    <row r="583" spans="1:86" ht="15">
      <c r="A583" s="164"/>
      <c r="B583" s="162" t="s">
        <v>215</v>
      </c>
      <c r="C583" s="198" t="s">
        <v>17</v>
      </c>
      <c r="D583" s="217">
        <f t="shared" si="24"/>
        <v>2.5000000000000001E-2</v>
      </c>
      <c r="E583" s="215">
        <v>2.5000000000000001E-2</v>
      </c>
      <c r="F583" s="215"/>
      <c r="G583" s="61"/>
      <c r="H583" s="61"/>
      <c r="I583" s="61"/>
      <c r="CB583" s="58"/>
      <c r="CC583" s="58"/>
      <c r="CD583" s="58"/>
      <c r="CE583" s="58"/>
      <c r="CF583" s="58"/>
      <c r="CG583" s="58"/>
      <c r="CH583" s="58"/>
    </row>
    <row r="584" spans="1:86" ht="15">
      <c r="A584" s="164"/>
      <c r="B584" s="162"/>
      <c r="C584" s="198" t="s">
        <v>14</v>
      </c>
      <c r="D584" s="217">
        <f t="shared" si="24"/>
        <v>36.979999999999997</v>
      </c>
      <c r="E584" s="215">
        <v>36.979999999999997</v>
      </c>
      <c r="F584" s="215"/>
      <c r="G584" s="61"/>
      <c r="H584" s="61"/>
      <c r="I584" s="61"/>
      <c r="CB584" s="58"/>
      <c r="CC584" s="58"/>
      <c r="CD584" s="58"/>
      <c r="CE584" s="58"/>
      <c r="CF584" s="58"/>
      <c r="CG584" s="58"/>
      <c r="CH584" s="58"/>
    </row>
    <row r="585" spans="1:86" ht="15">
      <c r="A585" s="164"/>
      <c r="B585" s="162" t="s">
        <v>45</v>
      </c>
      <c r="C585" s="198" t="s">
        <v>17</v>
      </c>
      <c r="D585" s="217">
        <f t="shared" si="24"/>
        <v>0</v>
      </c>
      <c r="E585" s="215"/>
      <c r="F585" s="215"/>
      <c r="G585" s="61"/>
      <c r="H585" s="61"/>
      <c r="I585" s="61"/>
      <c r="CB585" s="58"/>
      <c r="CC585" s="58"/>
      <c r="CD585" s="58"/>
      <c r="CE585" s="58"/>
      <c r="CF585" s="58"/>
      <c r="CG585" s="58"/>
      <c r="CH585" s="58"/>
    </row>
    <row r="586" spans="1:86" ht="15">
      <c r="A586" s="164"/>
      <c r="B586" s="162"/>
      <c r="C586" s="198" t="s">
        <v>14</v>
      </c>
      <c r="D586" s="217">
        <f t="shared" si="24"/>
        <v>0</v>
      </c>
      <c r="E586" s="215"/>
      <c r="F586" s="215"/>
      <c r="G586" s="61"/>
      <c r="H586" s="61"/>
      <c r="I586" s="61"/>
      <c r="CB586" s="58"/>
      <c r="CC586" s="58"/>
      <c r="CD586" s="58"/>
      <c r="CE586" s="58"/>
      <c r="CF586" s="58"/>
      <c r="CG586" s="58"/>
      <c r="CH586" s="58"/>
    </row>
    <row r="587" spans="1:86" ht="15">
      <c r="A587" s="164"/>
      <c r="B587" s="151" t="s">
        <v>47</v>
      </c>
      <c r="C587" s="198" t="s">
        <v>48</v>
      </c>
      <c r="D587" s="217">
        <f t="shared" si="24"/>
        <v>0</v>
      </c>
      <c r="E587" s="215"/>
      <c r="F587" s="215"/>
      <c r="G587" s="61"/>
      <c r="H587" s="61"/>
      <c r="I587" s="61"/>
      <c r="CB587" s="58"/>
      <c r="CC587" s="58"/>
      <c r="CD587" s="58"/>
      <c r="CE587" s="58"/>
      <c r="CF587" s="58"/>
      <c r="CG587" s="58"/>
      <c r="CH587" s="58"/>
    </row>
    <row r="588" spans="1:86" ht="15">
      <c r="A588" s="164"/>
      <c r="B588" s="151"/>
      <c r="C588" s="198" t="s">
        <v>14</v>
      </c>
      <c r="D588" s="217">
        <f t="shared" si="24"/>
        <v>0</v>
      </c>
      <c r="E588" s="215"/>
      <c r="F588" s="215"/>
      <c r="G588" s="61"/>
      <c r="H588" s="61"/>
      <c r="I588" s="61"/>
      <c r="CB588" s="58"/>
      <c r="CC588" s="58"/>
      <c r="CD588" s="58"/>
      <c r="CE588" s="58"/>
      <c r="CF588" s="58"/>
      <c r="CG588" s="58"/>
      <c r="CH588" s="58"/>
    </row>
    <row r="589" spans="1:86" ht="15">
      <c r="A589" s="164"/>
      <c r="B589" s="162" t="s">
        <v>50</v>
      </c>
      <c r="C589" s="198" t="s">
        <v>37</v>
      </c>
      <c r="D589" s="217">
        <f t="shared" si="24"/>
        <v>0</v>
      </c>
      <c r="E589" s="215"/>
      <c r="F589" s="215"/>
      <c r="G589" s="61"/>
      <c r="H589" s="61"/>
      <c r="I589" s="61"/>
      <c r="CB589" s="58"/>
      <c r="CC589" s="58"/>
      <c r="CD589" s="58"/>
      <c r="CE589" s="58"/>
      <c r="CF589" s="58"/>
      <c r="CG589" s="58"/>
      <c r="CH589" s="58"/>
    </row>
    <row r="590" spans="1:86" ht="15">
      <c r="A590" s="164"/>
      <c r="B590" s="162"/>
      <c r="C590" s="198" t="s">
        <v>14</v>
      </c>
      <c r="D590" s="217">
        <f t="shared" si="24"/>
        <v>0</v>
      </c>
      <c r="E590" s="215"/>
      <c r="F590" s="215"/>
      <c r="G590" s="61"/>
      <c r="H590" s="61"/>
      <c r="I590" s="61"/>
      <c r="CB590" s="58"/>
      <c r="CC590" s="58"/>
      <c r="CD590" s="58"/>
      <c r="CE590" s="58"/>
      <c r="CF590" s="58"/>
      <c r="CG590" s="58"/>
      <c r="CH590" s="58"/>
    </row>
    <row r="591" spans="1:86" ht="15">
      <c r="A591" s="164">
        <v>28</v>
      </c>
      <c r="B591" s="204" t="s">
        <v>237</v>
      </c>
      <c r="C591" s="199" t="s">
        <v>14</v>
      </c>
      <c r="D591" s="217">
        <f t="shared" si="24"/>
        <v>10.733000000000001</v>
      </c>
      <c r="E591" s="215">
        <f>E593+E595+E597+E599</f>
        <v>10.733000000000001</v>
      </c>
      <c r="F591" s="215">
        <f>F593+F595+F597+F599</f>
        <v>0</v>
      </c>
      <c r="G591" s="61"/>
      <c r="H591" s="61"/>
      <c r="I591" s="61"/>
      <c r="CB591" s="58"/>
      <c r="CC591" s="58"/>
      <c r="CD591" s="58"/>
      <c r="CE591" s="58"/>
      <c r="CF591" s="58"/>
      <c r="CG591" s="58"/>
      <c r="CH591" s="58"/>
    </row>
    <row r="592" spans="1:86" ht="15">
      <c r="A592" s="164"/>
      <c r="B592" s="162" t="s">
        <v>215</v>
      </c>
      <c r="C592" s="198" t="s">
        <v>17</v>
      </c>
      <c r="D592" s="217">
        <f t="shared" si="24"/>
        <v>0.01</v>
      </c>
      <c r="E592" s="215">
        <v>0.01</v>
      </c>
      <c r="F592" s="215"/>
      <c r="G592" s="61"/>
      <c r="H592" s="61"/>
      <c r="I592" s="61"/>
      <c r="CB592" s="58"/>
      <c r="CC592" s="58"/>
      <c r="CD592" s="58"/>
      <c r="CE592" s="58"/>
      <c r="CF592" s="58"/>
      <c r="CG592" s="58"/>
      <c r="CH592" s="58"/>
    </row>
    <row r="593" spans="1:86" ht="15">
      <c r="A593" s="164"/>
      <c r="B593" s="162"/>
      <c r="C593" s="198" t="s">
        <v>14</v>
      </c>
      <c r="D593" s="217">
        <f t="shared" si="24"/>
        <v>10.733000000000001</v>
      </c>
      <c r="E593" s="215">
        <v>10.733000000000001</v>
      </c>
      <c r="F593" s="215"/>
      <c r="G593" s="61"/>
      <c r="H593" s="61"/>
      <c r="I593" s="61"/>
      <c r="CB593" s="58"/>
      <c r="CC593" s="58"/>
      <c r="CD593" s="58"/>
      <c r="CE593" s="58"/>
      <c r="CF593" s="58"/>
      <c r="CG593" s="58"/>
      <c r="CH593" s="58"/>
    </row>
    <row r="594" spans="1:86" ht="14.25" customHeight="1">
      <c r="A594" s="164"/>
      <c r="B594" s="162" t="s">
        <v>45</v>
      </c>
      <c r="C594" s="198" t="s">
        <v>17</v>
      </c>
      <c r="D594" s="217">
        <f t="shared" si="24"/>
        <v>0</v>
      </c>
      <c r="E594" s="215"/>
      <c r="F594" s="215"/>
      <c r="G594" s="61"/>
      <c r="H594" s="61"/>
      <c r="I594" s="61"/>
      <c r="CB594" s="58"/>
      <c r="CC594" s="58"/>
      <c r="CD594" s="58"/>
      <c r="CE594" s="58"/>
      <c r="CF594" s="58"/>
      <c r="CG594" s="58"/>
      <c r="CH594" s="58"/>
    </row>
    <row r="595" spans="1:86" ht="15">
      <c r="A595" s="164"/>
      <c r="B595" s="162"/>
      <c r="C595" s="198" t="s">
        <v>14</v>
      </c>
      <c r="D595" s="217">
        <f t="shared" si="24"/>
        <v>0</v>
      </c>
      <c r="E595" s="215"/>
      <c r="F595" s="215"/>
      <c r="G595" s="61"/>
      <c r="H595" s="61"/>
      <c r="I595" s="61"/>
      <c r="CB595" s="58"/>
      <c r="CC595" s="58"/>
      <c r="CD595" s="58"/>
      <c r="CE595" s="58"/>
      <c r="CF595" s="58"/>
      <c r="CG595" s="58"/>
      <c r="CH595" s="58"/>
    </row>
    <row r="596" spans="1:86" ht="15">
      <c r="A596" s="164"/>
      <c r="B596" s="151" t="s">
        <v>47</v>
      </c>
      <c r="C596" s="198" t="s">
        <v>48</v>
      </c>
      <c r="D596" s="217">
        <f t="shared" si="24"/>
        <v>0</v>
      </c>
      <c r="E596" s="215"/>
      <c r="F596" s="215"/>
      <c r="G596" s="61"/>
      <c r="H596" s="61"/>
      <c r="I596" s="61"/>
      <c r="CB596" s="58"/>
      <c r="CC596" s="58"/>
      <c r="CD596" s="58"/>
      <c r="CE596" s="58"/>
      <c r="CF596" s="58"/>
      <c r="CG596" s="58"/>
      <c r="CH596" s="58"/>
    </row>
    <row r="597" spans="1:86" ht="15">
      <c r="A597" s="164"/>
      <c r="B597" s="151"/>
      <c r="C597" s="198" t="s">
        <v>14</v>
      </c>
      <c r="D597" s="217">
        <f t="shared" si="24"/>
        <v>0</v>
      </c>
      <c r="E597" s="215"/>
      <c r="F597" s="215"/>
      <c r="G597" s="61"/>
      <c r="H597" s="61"/>
      <c r="I597" s="61"/>
      <c r="CB597" s="58"/>
      <c r="CC597" s="58"/>
      <c r="CD597" s="58"/>
      <c r="CE597" s="58"/>
      <c r="CF597" s="58"/>
      <c r="CG597" s="58"/>
      <c r="CH597" s="58"/>
    </row>
    <row r="598" spans="1:86" ht="15">
      <c r="A598" s="164"/>
      <c r="B598" s="162" t="s">
        <v>50</v>
      </c>
      <c r="C598" s="198" t="s">
        <v>37</v>
      </c>
      <c r="D598" s="217">
        <f t="shared" si="24"/>
        <v>0</v>
      </c>
      <c r="E598" s="215"/>
      <c r="F598" s="215"/>
      <c r="G598" s="61"/>
      <c r="H598" s="61"/>
      <c r="I598" s="61"/>
      <c r="CB598" s="58"/>
      <c r="CC598" s="58"/>
      <c r="CD598" s="58"/>
      <c r="CE598" s="58"/>
      <c r="CF598" s="58"/>
      <c r="CG598" s="58"/>
      <c r="CH598" s="58"/>
    </row>
    <row r="599" spans="1:86" ht="15">
      <c r="A599" s="164"/>
      <c r="B599" s="162"/>
      <c r="C599" s="198" t="s">
        <v>14</v>
      </c>
      <c r="D599" s="217">
        <f t="shared" si="24"/>
        <v>0</v>
      </c>
      <c r="E599" s="215"/>
      <c r="F599" s="215"/>
      <c r="G599" s="61"/>
      <c r="H599" s="61"/>
      <c r="I599" s="61"/>
      <c r="CB599" s="58"/>
      <c r="CC599" s="58"/>
      <c r="CD599" s="58"/>
      <c r="CE599" s="58"/>
      <c r="CF599" s="58"/>
      <c r="CG599" s="58"/>
      <c r="CH599" s="58"/>
    </row>
    <row r="600" spans="1:86" ht="15">
      <c r="A600" s="164">
        <v>29</v>
      </c>
      <c r="B600" s="204" t="s">
        <v>238</v>
      </c>
      <c r="C600" s="199" t="s">
        <v>14</v>
      </c>
      <c r="D600" s="217">
        <f t="shared" si="24"/>
        <v>474.197</v>
      </c>
      <c r="E600" s="215">
        <f>E602+E604+E606+E608</f>
        <v>0</v>
      </c>
      <c r="F600" s="215">
        <f>F602+F604+F606+F608</f>
        <v>474.197</v>
      </c>
      <c r="G600" s="61"/>
      <c r="H600" s="61"/>
      <c r="I600" s="61"/>
      <c r="CB600" s="58"/>
      <c r="CC600" s="58"/>
      <c r="CD600" s="58"/>
      <c r="CE600" s="58"/>
      <c r="CF600" s="58"/>
      <c r="CG600" s="58"/>
      <c r="CH600" s="58"/>
    </row>
    <row r="601" spans="1:86" ht="15">
      <c r="A601" s="164"/>
      <c r="B601" s="162" t="s">
        <v>215</v>
      </c>
      <c r="C601" s="198" t="s">
        <v>17</v>
      </c>
      <c r="D601" s="217">
        <f t="shared" si="24"/>
        <v>0.377</v>
      </c>
      <c r="E601" s="215"/>
      <c r="F601" s="215">
        <v>0.377</v>
      </c>
      <c r="G601" s="61"/>
      <c r="H601" s="61"/>
      <c r="I601" s="61"/>
      <c r="CB601" s="58"/>
      <c r="CC601" s="58"/>
      <c r="CD601" s="58"/>
      <c r="CE601" s="58"/>
      <c r="CF601" s="58"/>
      <c r="CG601" s="58"/>
      <c r="CH601" s="58"/>
    </row>
    <row r="602" spans="1:86" ht="15">
      <c r="A602" s="164"/>
      <c r="B602" s="162"/>
      <c r="C602" s="198" t="s">
        <v>14</v>
      </c>
      <c r="D602" s="217">
        <f t="shared" si="24"/>
        <v>474.197</v>
      </c>
      <c r="E602" s="215"/>
      <c r="F602" s="215">
        <v>474.197</v>
      </c>
      <c r="G602" s="61"/>
      <c r="H602" s="61"/>
      <c r="I602" s="61"/>
      <c r="CB602" s="58"/>
      <c r="CC602" s="58"/>
      <c r="CD602" s="58"/>
      <c r="CE602" s="58"/>
      <c r="CF602" s="58"/>
      <c r="CG602" s="58"/>
      <c r="CH602" s="58"/>
    </row>
    <row r="603" spans="1:86" ht="14.25" customHeight="1">
      <c r="A603" s="164"/>
      <c r="B603" s="162" t="s">
        <v>45</v>
      </c>
      <c r="C603" s="198" t="s">
        <v>17</v>
      </c>
      <c r="D603" s="217">
        <f t="shared" si="24"/>
        <v>0</v>
      </c>
      <c r="E603" s="215"/>
      <c r="F603" s="215"/>
      <c r="G603" s="61"/>
      <c r="H603" s="61"/>
      <c r="I603" s="61"/>
      <c r="CB603" s="58"/>
      <c r="CC603" s="58"/>
      <c r="CD603" s="58"/>
      <c r="CE603" s="58"/>
      <c r="CF603" s="58"/>
      <c r="CG603" s="58"/>
      <c r="CH603" s="58"/>
    </row>
    <row r="604" spans="1:86" ht="15">
      <c r="A604" s="164"/>
      <c r="B604" s="162"/>
      <c r="C604" s="198" t="s">
        <v>14</v>
      </c>
      <c r="D604" s="217">
        <f t="shared" si="24"/>
        <v>0</v>
      </c>
      <c r="E604" s="215"/>
      <c r="F604" s="215"/>
      <c r="G604" s="61"/>
      <c r="H604" s="61"/>
      <c r="I604" s="61"/>
      <c r="CB604" s="58"/>
      <c r="CC604" s="58"/>
      <c r="CD604" s="58"/>
      <c r="CE604" s="58"/>
      <c r="CF604" s="58"/>
      <c r="CG604" s="58"/>
      <c r="CH604" s="58"/>
    </row>
    <row r="605" spans="1:86" ht="15">
      <c r="A605" s="164"/>
      <c r="B605" s="151" t="s">
        <v>47</v>
      </c>
      <c r="C605" s="198" t="s">
        <v>48</v>
      </c>
      <c r="D605" s="217">
        <f t="shared" ref="D605:D668" si="25">E605+F605</f>
        <v>0</v>
      </c>
      <c r="E605" s="215"/>
      <c r="F605" s="215"/>
      <c r="G605" s="61"/>
      <c r="H605" s="61"/>
      <c r="I605" s="61"/>
      <c r="CB605" s="58"/>
      <c r="CC605" s="58"/>
      <c r="CD605" s="58"/>
      <c r="CE605" s="58"/>
      <c r="CF605" s="58"/>
      <c r="CG605" s="58"/>
      <c r="CH605" s="58"/>
    </row>
    <row r="606" spans="1:86" ht="15">
      <c r="A606" s="164"/>
      <c r="B606" s="151"/>
      <c r="C606" s="198" t="s">
        <v>14</v>
      </c>
      <c r="D606" s="217">
        <f t="shared" si="25"/>
        <v>0</v>
      </c>
      <c r="E606" s="215"/>
      <c r="F606" s="215"/>
      <c r="G606" s="61"/>
      <c r="H606" s="61"/>
      <c r="I606" s="61"/>
      <c r="CB606" s="58"/>
      <c r="CC606" s="58"/>
      <c r="CD606" s="58"/>
      <c r="CE606" s="58"/>
      <c r="CF606" s="58"/>
      <c r="CG606" s="58"/>
      <c r="CH606" s="58"/>
    </row>
    <row r="607" spans="1:86" ht="15">
      <c r="A607" s="164"/>
      <c r="B607" s="162" t="s">
        <v>50</v>
      </c>
      <c r="C607" s="198" t="s">
        <v>37</v>
      </c>
      <c r="D607" s="217">
        <f t="shared" si="25"/>
        <v>0</v>
      </c>
      <c r="E607" s="215"/>
      <c r="F607" s="215"/>
      <c r="G607" s="61"/>
      <c r="H607" s="61"/>
      <c r="I607" s="61"/>
      <c r="CB607" s="58"/>
      <c r="CC607" s="58"/>
      <c r="CD607" s="58"/>
      <c r="CE607" s="58"/>
      <c r="CF607" s="58"/>
      <c r="CG607" s="58"/>
      <c r="CH607" s="58"/>
    </row>
    <row r="608" spans="1:86" ht="15">
      <c r="A608" s="164"/>
      <c r="B608" s="162"/>
      <c r="C608" s="198" t="s">
        <v>14</v>
      </c>
      <c r="D608" s="217">
        <f t="shared" si="25"/>
        <v>0</v>
      </c>
      <c r="E608" s="215"/>
      <c r="F608" s="215"/>
      <c r="G608" s="61"/>
      <c r="H608" s="61"/>
      <c r="I608" s="61"/>
      <c r="CB608" s="58"/>
      <c r="CC608" s="58"/>
      <c r="CD608" s="58"/>
      <c r="CE608" s="58"/>
      <c r="CF608" s="58"/>
      <c r="CG608" s="58"/>
      <c r="CH608" s="58"/>
    </row>
    <row r="609" spans="1:86" ht="15">
      <c r="A609" s="164">
        <v>30</v>
      </c>
      <c r="B609" s="204" t="s">
        <v>239</v>
      </c>
      <c r="C609" s="199" t="s">
        <v>14</v>
      </c>
      <c r="D609" s="217">
        <f t="shared" si="25"/>
        <v>60.14</v>
      </c>
      <c r="E609" s="215">
        <f>E611+E613+E615+E617</f>
        <v>0</v>
      </c>
      <c r="F609" s="215">
        <f>F611+F613+F615+F617</f>
        <v>60.14</v>
      </c>
      <c r="G609" s="61"/>
      <c r="H609" s="61"/>
      <c r="I609" s="61"/>
      <c r="CB609" s="58"/>
      <c r="CC609" s="58"/>
      <c r="CD609" s="58"/>
      <c r="CE609" s="58"/>
      <c r="CF609" s="58"/>
      <c r="CG609" s="58"/>
      <c r="CH609" s="58"/>
    </row>
    <row r="610" spans="1:86" ht="15">
      <c r="A610" s="164"/>
      <c r="B610" s="162" t="s">
        <v>215</v>
      </c>
      <c r="C610" s="198" t="s">
        <v>17</v>
      </c>
      <c r="D610" s="217">
        <f t="shared" si="25"/>
        <v>0.05</v>
      </c>
      <c r="E610" s="215"/>
      <c r="F610" s="215">
        <v>0.05</v>
      </c>
      <c r="G610" s="61"/>
      <c r="H610" s="61"/>
      <c r="I610" s="61"/>
      <c r="CB610" s="58"/>
      <c r="CC610" s="58"/>
      <c r="CD610" s="58"/>
      <c r="CE610" s="58"/>
      <c r="CF610" s="58"/>
      <c r="CG610" s="58"/>
      <c r="CH610" s="58"/>
    </row>
    <row r="611" spans="1:86" ht="15">
      <c r="A611" s="164"/>
      <c r="B611" s="162"/>
      <c r="C611" s="198" t="s">
        <v>14</v>
      </c>
      <c r="D611" s="217">
        <f t="shared" si="25"/>
        <v>60.14</v>
      </c>
      <c r="E611" s="215"/>
      <c r="F611" s="215">
        <v>60.14</v>
      </c>
      <c r="G611" s="61"/>
      <c r="H611" s="61"/>
      <c r="I611" s="61"/>
      <c r="CB611" s="58"/>
      <c r="CC611" s="58"/>
      <c r="CD611" s="58"/>
      <c r="CE611" s="58"/>
      <c r="CF611" s="58"/>
      <c r="CG611" s="58"/>
      <c r="CH611" s="58"/>
    </row>
    <row r="612" spans="1:86" ht="15">
      <c r="A612" s="164"/>
      <c r="B612" s="162" t="s">
        <v>45</v>
      </c>
      <c r="C612" s="198" t="s">
        <v>17</v>
      </c>
      <c r="D612" s="217">
        <f t="shared" si="25"/>
        <v>0</v>
      </c>
      <c r="E612" s="215"/>
      <c r="F612" s="215"/>
      <c r="G612" s="61"/>
      <c r="H612" s="61"/>
      <c r="I612" s="61"/>
      <c r="CB612" s="58"/>
      <c r="CC612" s="58"/>
      <c r="CD612" s="58"/>
      <c r="CE612" s="58"/>
      <c r="CF612" s="58"/>
      <c r="CG612" s="58"/>
      <c r="CH612" s="58"/>
    </row>
    <row r="613" spans="1:86" ht="15">
      <c r="A613" s="164"/>
      <c r="B613" s="162"/>
      <c r="C613" s="198" t="s">
        <v>14</v>
      </c>
      <c r="D613" s="217">
        <f t="shared" si="25"/>
        <v>0</v>
      </c>
      <c r="E613" s="215"/>
      <c r="F613" s="215"/>
      <c r="G613" s="61"/>
      <c r="H613" s="61"/>
      <c r="I613" s="61"/>
      <c r="CB613" s="58"/>
      <c r="CC613" s="58"/>
      <c r="CD613" s="58"/>
      <c r="CE613" s="58"/>
      <c r="CF613" s="58"/>
      <c r="CG613" s="58"/>
      <c r="CH613" s="58"/>
    </row>
    <row r="614" spans="1:86" ht="15">
      <c r="A614" s="164"/>
      <c r="B614" s="151" t="s">
        <v>47</v>
      </c>
      <c r="C614" s="198" t="s">
        <v>48</v>
      </c>
      <c r="D614" s="217">
        <f t="shared" si="25"/>
        <v>0</v>
      </c>
      <c r="E614" s="215"/>
      <c r="F614" s="215"/>
      <c r="G614" s="61"/>
      <c r="H614" s="61"/>
      <c r="I614" s="61"/>
      <c r="CB614" s="58"/>
      <c r="CC614" s="58"/>
      <c r="CD614" s="58"/>
      <c r="CE614" s="58"/>
      <c r="CF614" s="58"/>
      <c r="CG614" s="58"/>
      <c r="CH614" s="58"/>
    </row>
    <row r="615" spans="1:86" ht="15">
      <c r="A615" s="164"/>
      <c r="B615" s="151"/>
      <c r="C615" s="198" t="s">
        <v>14</v>
      </c>
      <c r="D615" s="217">
        <f t="shared" si="25"/>
        <v>0</v>
      </c>
      <c r="E615" s="215"/>
      <c r="F615" s="215"/>
      <c r="G615" s="61"/>
      <c r="H615" s="61"/>
      <c r="I615" s="61"/>
      <c r="CB615" s="58"/>
      <c r="CC615" s="58"/>
      <c r="CD615" s="58"/>
      <c r="CE615" s="58"/>
      <c r="CF615" s="58"/>
      <c r="CG615" s="58"/>
      <c r="CH615" s="58"/>
    </row>
    <row r="616" spans="1:86" ht="15">
      <c r="A616" s="164"/>
      <c r="B616" s="162" t="s">
        <v>50</v>
      </c>
      <c r="C616" s="198" t="s">
        <v>37</v>
      </c>
      <c r="D616" s="217">
        <f t="shared" si="25"/>
        <v>0</v>
      </c>
      <c r="E616" s="215"/>
      <c r="F616" s="215"/>
      <c r="G616" s="61"/>
      <c r="H616" s="61"/>
      <c r="I616" s="61"/>
      <c r="CB616" s="58"/>
      <c r="CC616" s="58"/>
      <c r="CD616" s="58"/>
      <c r="CE616" s="58"/>
      <c r="CF616" s="58"/>
      <c r="CG616" s="58"/>
      <c r="CH616" s="58"/>
    </row>
    <row r="617" spans="1:86" ht="15">
      <c r="A617" s="164"/>
      <c r="B617" s="162"/>
      <c r="C617" s="198" t="s">
        <v>14</v>
      </c>
      <c r="D617" s="217">
        <f t="shared" si="25"/>
        <v>0</v>
      </c>
      <c r="E617" s="215"/>
      <c r="F617" s="215"/>
      <c r="G617" s="61"/>
      <c r="H617" s="61"/>
      <c r="I617" s="61"/>
      <c r="CB617" s="58"/>
      <c r="CC617" s="58"/>
      <c r="CD617" s="58"/>
      <c r="CE617" s="58"/>
      <c r="CF617" s="58"/>
      <c r="CG617" s="58"/>
      <c r="CH617" s="58"/>
    </row>
    <row r="618" spans="1:86" ht="15">
      <c r="A618" s="164">
        <v>31</v>
      </c>
      <c r="B618" s="204" t="s">
        <v>240</v>
      </c>
      <c r="C618" s="199" t="s">
        <v>14</v>
      </c>
      <c r="D618" s="217">
        <f t="shared" si="25"/>
        <v>75.182000000000002</v>
      </c>
      <c r="E618" s="215">
        <f>E620+E622+E624+E626</f>
        <v>0</v>
      </c>
      <c r="F618" s="215">
        <f>F620+F622+F624+F626</f>
        <v>75.182000000000002</v>
      </c>
      <c r="G618" s="61"/>
      <c r="H618" s="61"/>
      <c r="I618" s="61"/>
      <c r="CB618" s="58"/>
      <c r="CC618" s="58"/>
      <c r="CD618" s="58"/>
      <c r="CE618" s="58"/>
      <c r="CF618" s="58"/>
      <c r="CG618" s="58"/>
      <c r="CH618" s="58"/>
    </row>
    <row r="619" spans="1:86" ht="15">
      <c r="A619" s="164"/>
      <c r="B619" s="162" t="s">
        <v>215</v>
      </c>
      <c r="C619" s="198" t="s">
        <v>17</v>
      </c>
      <c r="D619" s="217">
        <f t="shared" si="25"/>
        <v>0</v>
      </c>
      <c r="E619" s="215"/>
      <c r="F619" s="215"/>
      <c r="G619" s="61"/>
      <c r="H619" s="61"/>
      <c r="I619" s="61"/>
      <c r="CB619" s="58"/>
      <c r="CC619" s="58"/>
      <c r="CD619" s="58"/>
      <c r="CE619" s="58"/>
      <c r="CF619" s="58"/>
      <c r="CG619" s="58"/>
      <c r="CH619" s="58"/>
    </row>
    <row r="620" spans="1:86" ht="15">
      <c r="A620" s="164"/>
      <c r="B620" s="162"/>
      <c r="C620" s="198" t="s">
        <v>14</v>
      </c>
      <c r="D620" s="217">
        <f t="shared" si="25"/>
        <v>0</v>
      </c>
      <c r="E620" s="215"/>
      <c r="F620" s="215"/>
      <c r="G620" s="61"/>
      <c r="H620" s="61"/>
      <c r="I620" s="61"/>
      <c r="CB620" s="58"/>
      <c r="CC620" s="58"/>
      <c r="CD620" s="58"/>
      <c r="CE620" s="58"/>
      <c r="CF620" s="58"/>
      <c r="CG620" s="58"/>
      <c r="CH620" s="58"/>
    </row>
    <row r="621" spans="1:86" ht="15">
      <c r="A621" s="164"/>
      <c r="B621" s="162" t="s">
        <v>45</v>
      </c>
      <c r="C621" s="198" t="s">
        <v>17</v>
      </c>
      <c r="D621" s="217">
        <f t="shared" si="25"/>
        <v>2.1000000000000001E-2</v>
      </c>
      <c r="E621" s="215"/>
      <c r="F621" s="215">
        <v>2.1000000000000001E-2</v>
      </c>
      <c r="G621" s="61"/>
      <c r="H621" s="61"/>
      <c r="I621" s="61"/>
      <c r="CB621" s="58"/>
      <c r="CC621" s="58"/>
      <c r="CD621" s="58"/>
      <c r="CE621" s="58"/>
      <c r="CF621" s="58"/>
      <c r="CG621" s="58"/>
      <c r="CH621" s="58"/>
    </row>
    <row r="622" spans="1:86" ht="15">
      <c r="A622" s="164"/>
      <c r="B622" s="162"/>
      <c r="C622" s="198" t="s">
        <v>14</v>
      </c>
      <c r="D622" s="217">
        <f t="shared" si="25"/>
        <v>75.182000000000002</v>
      </c>
      <c r="E622" s="215"/>
      <c r="F622" s="215">
        <v>75.182000000000002</v>
      </c>
      <c r="G622" s="61"/>
      <c r="H622" s="61"/>
      <c r="I622" s="61"/>
      <c r="CB622" s="58"/>
      <c r="CC622" s="58"/>
      <c r="CD622" s="58"/>
      <c r="CE622" s="58"/>
      <c r="CF622" s="58"/>
      <c r="CG622" s="58"/>
      <c r="CH622" s="58"/>
    </row>
    <row r="623" spans="1:86" ht="15">
      <c r="A623" s="164"/>
      <c r="B623" s="151" t="s">
        <v>47</v>
      </c>
      <c r="C623" s="198" t="s">
        <v>48</v>
      </c>
      <c r="D623" s="217">
        <f t="shared" si="25"/>
        <v>0</v>
      </c>
      <c r="E623" s="215"/>
      <c r="F623" s="215"/>
      <c r="G623" s="61"/>
      <c r="H623" s="61"/>
      <c r="I623" s="61"/>
      <c r="CB623" s="58"/>
      <c r="CC623" s="58"/>
      <c r="CD623" s="58"/>
      <c r="CE623" s="58"/>
      <c r="CF623" s="58"/>
      <c r="CG623" s="58"/>
      <c r="CH623" s="58"/>
    </row>
    <row r="624" spans="1:86" ht="15">
      <c r="A624" s="164"/>
      <c r="B624" s="151"/>
      <c r="C624" s="198" t="s">
        <v>14</v>
      </c>
      <c r="D624" s="217">
        <f t="shared" si="25"/>
        <v>0</v>
      </c>
      <c r="E624" s="215"/>
      <c r="F624" s="215"/>
      <c r="G624" s="61"/>
      <c r="H624" s="61"/>
      <c r="I624" s="61"/>
      <c r="CB624" s="58"/>
      <c r="CC624" s="58"/>
      <c r="CD624" s="58"/>
      <c r="CE624" s="58"/>
      <c r="CF624" s="58"/>
      <c r="CG624" s="58"/>
      <c r="CH624" s="58"/>
    </row>
    <row r="625" spans="1:86" ht="15">
      <c r="A625" s="164"/>
      <c r="B625" s="162" t="s">
        <v>50</v>
      </c>
      <c r="C625" s="198" t="s">
        <v>37</v>
      </c>
      <c r="D625" s="217">
        <f t="shared" si="25"/>
        <v>0</v>
      </c>
      <c r="E625" s="215"/>
      <c r="F625" s="215"/>
      <c r="G625" s="61"/>
      <c r="H625" s="61"/>
      <c r="I625" s="61"/>
      <c r="CB625" s="58"/>
      <c r="CC625" s="58"/>
      <c r="CD625" s="58"/>
      <c r="CE625" s="58"/>
      <c r="CF625" s="58"/>
      <c r="CG625" s="58"/>
      <c r="CH625" s="58"/>
    </row>
    <row r="626" spans="1:86" ht="15">
      <c r="A626" s="164"/>
      <c r="B626" s="162"/>
      <c r="C626" s="198" t="s">
        <v>14</v>
      </c>
      <c r="D626" s="217">
        <f t="shared" si="25"/>
        <v>0</v>
      </c>
      <c r="E626" s="215"/>
      <c r="F626" s="215"/>
      <c r="G626" s="61"/>
      <c r="H626" s="61"/>
      <c r="I626" s="61"/>
      <c r="CB626" s="58"/>
      <c r="CC626" s="58"/>
      <c r="CD626" s="58"/>
      <c r="CE626" s="58"/>
      <c r="CF626" s="58"/>
      <c r="CG626" s="58"/>
      <c r="CH626" s="58"/>
    </row>
    <row r="627" spans="1:86" ht="15">
      <c r="A627" s="164">
        <v>32</v>
      </c>
      <c r="B627" s="204" t="s">
        <v>241</v>
      </c>
      <c r="C627" s="199" t="s">
        <v>14</v>
      </c>
      <c r="D627" s="217">
        <f t="shared" si="25"/>
        <v>248.96</v>
      </c>
      <c r="E627" s="215">
        <f>E629+E631+E633+E635</f>
        <v>0</v>
      </c>
      <c r="F627" s="215">
        <f>F629+F631+F633+F635</f>
        <v>248.96</v>
      </c>
      <c r="G627" s="61"/>
      <c r="H627" s="61"/>
      <c r="I627" s="61"/>
      <c r="CB627" s="58"/>
      <c r="CC627" s="58"/>
      <c r="CD627" s="58"/>
      <c r="CE627" s="58"/>
      <c r="CF627" s="58"/>
      <c r="CG627" s="58"/>
      <c r="CH627" s="58"/>
    </row>
    <row r="628" spans="1:86" ht="15">
      <c r="A628" s="164"/>
      <c r="B628" s="162" t="s">
        <v>215</v>
      </c>
      <c r="C628" s="198" t="s">
        <v>17</v>
      </c>
      <c r="D628" s="217">
        <f t="shared" si="25"/>
        <v>0</v>
      </c>
      <c r="E628" s="215"/>
      <c r="F628" s="215"/>
      <c r="G628" s="61"/>
      <c r="H628" s="61"/>
      <c r="I628" s="61"/>
      <c r="CB628" s="58"/>
      <c r="CC628" s="58"/>
      <c r="CD628" s="58"/>
      <c r="CE628" s="58"/>
      <c r="CF628" s="58"/>
      <c r="CG628" s="58"/>
      <c r="CH628" s="58"/>
    </row>
    <row r="629" spans="1:86" ht="15">
      <c r="A629" s="164"/>
      <c r="B629" s="162"/>
      <c r="C629" s="198" t="s">
        <v>14</v>
      </c>
      <c r="D629" s="217">
        <f t="shared" si="25"/>
        <v>0</v>
      </c>
      <c r="E629" s="215"/>
      <c r="F629" s="215"/>
      <c r="G629" s="61"/>
      <c r="H629" s="61"/>
      <c r="I629" s="61"/>
      <c r="CB629" s="58"/>
      <c r="CC629" s="58"/>
      <c r="CD629" s="58"/>
      <c r="CE629" s="58"/>
      <c r="CF629" s="58"/>
      <c r="CG629" s="58"/>
      <c r="CH629" s="58"/>
    </row>
    <row r="630" spans="1:86" ht="15">
      <c r="A630" s="164"/>
      <c r="B630" s="162" t="s">
        <v>45</v>
      </c>
      <c r="C630" s="198" t="s">
        <v>17</v>
      </c>
      <c r="D630" s="217">
        <f t="shared" si="25"/>
        <v>6.9000000000000006E-2</v>
      </c>
      <c r="E630" s="215"/>
      <c r="F630" s="215">
        <v>6.9000000000000006E-2</v>
      </c>
      <c r="G630" s="61"/>
      <c r="H630" s="61"/>
      <c r="I630" s="61"/>
      <c r="CB630" s="58"/>
      <c r="CC630" s="58"/>
      <c r="CD630" s="58"/>
      <c r="CE630" s="58"/>
      <c r="CF630" s="58"/>
      <c r="CG630" s="58"/>
      <c r="CH630" s="58"/>
    </row>
    <row r="631" spans="1:86" ht="15">
      <c r="A631" s="164"/>
      <c r="B631" s="162"/>
      <c r="C631" s="198" t="s">
        <v>14</v>
      </c>
      <c r="D631" s="217">
        <f t="shared" si="25"/>
        <v>248.96</v>
      </c>
      <c r="E631" s="215"/>
      <c r="F631" s="215">
        <v>248.96</v>
      </c>
      <c r="G631" s="61"/>
      <c r="H631" s="61"/>
      <c r="I631" s="61"/>
      <c r="CB631" s="58"/>
      <c r="CC631" s="58"/>
      <c r="CD631" s="58"/>
      <c r="CE631" s="58"/>
      <c r="CF631" s="58"/>
      <c r="CG631" s="58"/>
      <c r="CH631" s="58"/>
    </row>
    <row r="632" spans="1:86" ht="15">
      <c r="A632" s="164"/>
      <c r="B632" s="151" t="s">
        <v>47</v>
      </c>
      <c r="C632" s="198" t="s">
        <v>48</v>
      </c>
      <c r="D632" s="217">
        <f t="shared" si="25"/>
        <v>0</v>
      </c>
      <c r="E632" s="215"/>
      <c r="F632" s="215"/>
      <c r="G632" s="61"/>
      <c r="H632" s="61"/>
      <c r="I632" s="61"/>
      <c r="CB632" s="58"/>
      <c r="CC632" s="58"/>
      <c r="CD632" s="58"/>
      <c r="CE632" s="58"/>
      <c r="CF632" s="58"/>
      <c r="CG632" s="58"/>
      <c r="CH632" s="58"/>
    </row>
    <row r="633" spans="1:86" ht="15">
      <c r="A633" s="164"/>
      <c r="B633" s="151"/>
      <c r="C633" s="198" t="s">
        <v>14</v>
      </c>
      <c r="D633" s="217">
        <f t="shared" si="25"/>
        <v>0</v>
      </c>
      <c r="E633" s="215"/>
      <c r="F633" s="215"/>
      <c r="G633" s="61"/>
      <c r="H633" s="61"/>
      <c r="I633" s="61"/>
      <c r="CB633" s="58"/>
      <c r="CC633" s="58"/>
      <c r="CD633" s="58"/>
      <c r="CE633" s="58"/>
      <c r="CF633" s="58"/>
      <c r="CG633" s="58"/>
      <c r="CH633" s="58"/>
    </row>
    <row r="634" spans="1:86" ht="15">
      <c r="A634" s="164"/>
      <c r="B634" s="162" t="s">
        <v>50</v>
      </c>
      <c r="C634" s="198" t="s">
        <v>37</v>
      </c>
      <c r="D634" s="217">
        <f t="shared" si="25"/>
        <v>0</v>
      </c>
      <c r="E634" s="215"/>
      <c r="F634" s="215"/>
      <c r="G634" s="61"/>
      <c r="H634" s="61"/>
      <c r="I634" s="61"/>
      <c r="CB634" s="58"/>
      <c r="CC634" s="58"/>
      <c r="CD634" s="58"/>
      <c r="CE634" s="58"/>
      <c r="CF634" s="58"/>
      <c r="CG634" s="58"/>
      <c r="CH634" s="58"/>
    </row>
    <row r="635" spans="1:86" ht="15">
      <c r="A635" s="164"/>
      <c r="B635" s="162"/>
      <c r="C635" s="198" t="s">
        <v>14</v>
      </c>
      <c r="D635" s="217">
        <f t="shared" si="25"/>
        <v>0</v>
      </c>
      <c r="E635" s="215"/>
      <c r="F635" s="215"/>
      <c r="G635" s="61"/>
      <c r="H635" s="61"/>
      <c r="I635" s="61"/>
      <c r="CB635" s="58"/>
      <c r="CC635" s="58"/>
      <c r="CD635" s="58"/>
      <c r="CE635" s="58"/>
      <c r="CF635" s="58"/>
      <c r="CG635" s="58"/>
      <c r="CH635" s="58"/>
    </row>
    <row r="636" spans="1:86" ht="15">
      <c r="A636" s="164">
        <v>33</v>
      </c>
      <c r="B636" s="204" t="s">
        <v>242</v>
      </c>
      <c r="C636" s="199" t="s">
        <v>14</v>
      </c>
      <c r="D636" s="217">
        <f t="shared" si="25"/>
        <v>47.448999999999998</v>
      </c>
      <c r="E636" s="215">
        <f>E638+E640+E642+E644</f>
        <v>7.7380000000000004</v>
      </c>
      <c r="F636" s="215">
        <f>F638+F640+F642+F644</f>
        <v>39.710999999999999</v>
      </c>
      <c r="G636" s="61"/>
      <c r="H636" s="61"/>
      <c r="I636" s="61"/>
      <c r="CB636" s="58"/>
      <c r="CC636" s="58"/>
      <c r="CD636" s="58"/>
      <c r="CE636" s="58"/>
      <c r="CF636" s="58"/>
      <c r="CG636" s="58"/>
      <c r="CH636" s="58"/>
    </row>
    <row r="637" spans="1:86" ht="15">
      <c r="A637" s="164"/>
      <c r="B637" s="162" t="s">
        <v>215</v>
      </c>
      <c r="C637" s="198" t="s">
        <v>17</v>
      </c>
      <c r="D637" s="217">
        <f t="shared" si="25"/>
        <v>0</v>
      </c>
      <c r="E637" s="215"/>
      <c r="F637" s="215"/>
      <c r="G637" s="61"/>
      <c r="H637" s="61"/>
      <c r="I637" s="61"/>
      <c r="CB637" s="58"/>
      <c r="CC637" s="58"/>
      <c r="CD637" s="58"/>
      <c r="CE637" s="58"/>
      <c r="CF637" s="58"/>
      <c r="CG637" s="58"/>
      <c r="CH637" s="58"/>
    </row>
    <row r="638" spans="1:86" ht="15">
      <c r="A638" s="164"/>
      <c r="B638" s="162"/>
      <c r="C638" s="198" t="s">
        <v>14</v>
      </c>
      <c r="D638" s="217">
        <f t="shared" si="25"/>
        <v>0</v>
      </c>
      <c r="E638" s="215"/>
      <c r="F638" s="215"/>
      <c r="G638" s="61"/>
      <c r="H638" s="61"/>
      <c r="I638" s="61"/>
      <c r="CB638" s="58"/>
      <c r="CC638" s="58"/>
      <c r="CD638" s="58"/>
      <c r="CE638" s="58"/>
      <c r="CF638" s="58"/>
      <c r="CG638" s="58"/>
      <c r="CH638" s="58"/>
    </row>
    <row r="639" spans="1:86" ht="15">
      <c r="A639" s="164"/>
      <c r="B639" s="162" t="s">
        <v>45</v>
      </c>
      <c r="C639" s="198" t="s">
        <v>17</v>
      </c>
      <c r="D639" s="217">
        <f t="shared" si="25"/>
        <v>2.1999999999999999E-2</v>
      </c>
      <c r="E639" s="215">
        <v>0.01</v>
      </c>
      <c r="F639" s="215">
        <v>1.2E-2</v>
      </c>
      <c r="G639" s="61"/>
      <c r="H639" s="61"/>
      <c r="I639" s="61"/>
      <c r="CB639" s="58"/>
      <c r="CC639" s="58"/>
      <c r="CD639" s="58"/>
      <c r="CE639" s="58"/>
      <c r="CF639" s="58"/>
      <c r="CG639" s="58"/>
      <c r="CH639" s="58"/>
    </row>
    <row r="640" spans="1:86" ht="15">
      <c r="A640" s="164"/>
      <c r="B640" s="162"/>
      <c r="C640" s="198" t="s">
        <v>14</v>
      </c>
      <c r="D640" s="217">
        <f t="shared" si="25"/>
        <v>47.448999999999998</v>
      </c>
      <c r="E640" s="215">
        <v>7.7380000000000004</v>
      </c>
      <c r="F640" s="215">
        <v>39.710999999999999</v>
      </c>
      <c r="G640" s="61"/>
      <c r="H640" s="61"/>
      <c r="I640" s="61"/>
      <c r="CB640" s="58"/>
      <c r="CC640" s="58"/>
      <c r="CD640" s="58"/>
      <c r="CE640" s="58"/>
      <c r="CF640" s="58"/>
      <c r="CG640" s="58"/>
      <c r="CH640" s="58"/>
    </row>
    <row r="641" spans="1:86" ht="15">
      <c r="A641" s="164"/>
      <c r="B641" s="151" t="s">
        <v>47</v>
      </c>
      <c r="C641" s="198" t="s">
        <v>48</v>
      </c>
      <c r="D641" s="217">
        <f t="shared" si="25"/>
        <v>0</v>
      </c>
      <c r="E641" s="215"/>
      <c r="F641" s="215"/>
      <c r="G641" s="61"/>
      <c r="H641" s="61"/>
      <c r="I641" s="61"/>
      <c r="CB641" s="58"/>
      <c r="CC641" s="58"/>
      <c r="CD641" s="58"/>
      <c r="CE641" s="58"/>
      <c r="CF641" s="58"/>
      <c r="CG641" s="58"/>
      <c r="CH641" s="58"/>
    </row>
    <row r="642" spans="1:86" ht="15">
      <c r="A642" s="164"/>
      <c r="B642" s="151"/>
      <c r="C642" s="198" t="s">
        <v>14</v>
      </c>
      <c r="D642" s="217">
        <f t="shared" si="25"/>
        <v>0</v>
      </c>
      <c r="E642" s="215"/>
      <c r="F642" s="215"/>
      <c r="G642" s="61"/>
      <c r="H642" s="61"/>
      <c r="I642" s="61"/>
      <c r="CB642" s="58"/>
      <c r="CC642" s="58"/>
      <c r="CD642" s="58"/>
      <c r="CE642" s="58"/>
      <c r="CF642" s="58"/>
      <c r="CG642" s="58"/>
      <c r="CH642" s="58"/>
    </row>
    <row r="643" spans="1:86" ht="15">
      <c r="A643" s="164"/>
      <c r="B643" s="162" t="s">
        <v>50</v>
      </c>
      <c r="C643" s="198" t="s">
        <v>37</v>
      </c>
      <c r="D643" s="217">
        <f t="shared" si="25"/>
        <v>0</v>
      </c>
      <c r="E643" s="215"/>
      <c r="F643" s="215"/>
      <c r="G643" s="61"/>
      <c r="H643" s="61"/>
      <c r="I643" s="61"/>
      <c r="CB643" s="58"/>
      <c r="CC643" s="58"/>
      <c r="CD643" s="58"/>
      <c r="CE643" s="58"/>
      <c r="CF643" s="58"/>
      <c r="CG643" s="58"/>
      <c r="CH643" s="58"/>
    </row>
    <row r="644" spans="1:86" ht="15">
      <c r="A644" s="164"/>
      <c r="B644" s="162"/>
      <c r="C644" s="198" t="s">
        <v>14</v>
      </c>
      <c r="D644" s="217">
        <f t="shared" si="25"/>
        <v>0</v>
      </c>
      <c r="E644" s="215"/>
      <c r="F644" s="215"/>
      <c r="G644" s="61"/>
      <c r="H644" s="61"/>
      <c r="I644" s="61"/>
      <c r="CB644" s="58"/>
      <c r="CC644" s="58"/>
      <c r="CD644" s="58"/>
      <c r="CE644" s="58"/>
      <c r="CF644" s="58"/>
      <c r="CG644" s="58"/>
      <c r="CH644" s="58"/>
    </row>
    <row r="645" spans="1:86" ht="15">
      <c r="A645" s="164">
        <v>34</v>
      </c>
      <c r="B645" s="204" t="s">
        <v>243</v>
      </c>
      <c r="C645" s="199" t="s">
        <v>14</v>
      </c>
      <c r="D645" s="217">
        <f t="shared" si="25"/>
        <v>10.785</v>
      </c>
      <c r="E645" s="215">
        <f>E647+E649+E651+E653</f>
        <v>0</v>
      </c>
      <c r="F645" s="215">
        <f>F647+F649+F651+F653</f>
        <v>10.785</v>
      </c>
      <c r="G645" s="61"/>
      <c r="H645" s="61"/>
      <c r="I645" s="61"/>
      <c r="CB645" s="58"/>
      <c r="CC645" s="58"/>
      <c r="CD645" s="58"/>
      <c r="CE645" s="58"/>
      <c r="CF645" s="58"/>
      <c r="CG645" s="58"/>
      <c r="CH645" s="58"/>
    </row>
    <row r="646" spans="1:86" ht="15">
      <c r="A646" s="164"/>
      <c r="B646" s="162" t="s">
        <v>215</v>
      </c>
      <c r="C646" s="198" t="s">
        <v>17</v>
      </c>
      <c r="D646" s="217">
        <f t="shared" si="25"/>
        <v>0</v>
      </c>
      <c r="E646" s="215"/>
      <c r="F646" s="215"/>
      <c r="G646" s="61"/>
      <c r="H646" s="61"/>
      <c r="I646" s="61"/>
      <c r="CB646" s="58"/>
      <c r="CC646" s="58"/>
      <c r="CD646" s="58"/>
      <c r="CE646" s="58"/>
      <c r="CF646" s="58"/>
      <c r="CG646" s="58"/>
      <c r="CH646" s="58"/>
    </row>
    <row r="647" spans="1:86" ht="15">
      <c r="A647" s="164"/>
      <c r="B647" s="162"/>
      <c r="C647" s="198" t="s">
        <v>14</v>
      </c>
      <c r="D647" s="217">
        <f t="shared" si="25"/>
        <v>0</v>
      </c>
      <c r="E647" s="215"/>
      <c r="F647" s="215"/>
      <c r="G647" s="61"/>
      <c r="H647" s="61"/>
      <c r="I647" s="61"/>
      <c r="CB647" s="58"/>
      <c r="CC647" s="58"/>
      <c r="CD647" s="58"/>
      <c r="CE647" s="58"/>
      <c r="CF647" s="58"/>
      <c r="CG647" s="58"/>
      <c r="CH647" s="58"/>
    </row>
    <row r="648" spans="1:86" ht="15">
      <c r="A648" s="164"/>
      <c r="B648" s="162" t="s">
        <v>45</v>
      </c>
      <c r="C648" s="198" t="s">
        <v>17</v>
      </c>
      <c r="D648" s="217">
        <f t="shared" si="25"/>
        <v>3.0000000000000001E-3</v>
      </c>
      <c r="E648" s="215"/>
      <c r="F648" s="215">
        <v>3.0000000000000001E-3</v>
      </c>
      <c r="G648" s="61"/>
      <c r="H648" s="61"/>
      <c r="I648" s="61"/>
      <c r="CB648" s="58"/>
      <c r="CC648" s="58"/>
      <c r="CD648" s="58"/>
      <c r="CE648" s="58"/>
      <c r="CF648" s="58"/>
      <c r="CG648" s="58"/>
      <c r="CH648" s="58"/>
    </row>
    <row r="649" spans="1:86" ht="15">
      <c r="A649" s="164"/>
      <c r="B649" s="162"/>
      <c r="C649" s="198" t="s">
        <v>14</v>
      </c>
      <c r="D649" s="217">
        <f t="shared" si="25"/>
        <v>10.785</v>
      </c>
      <c r="E649" s="215"/>
      <c r="F649" s="215">
        <v>10.785</v>
      </c>
      <c r="G649" s="61"/>
      <c r="H649" s="61"/>
      <c r="I649" s="61"/>
      <c r="CB649" s="58"/>
      <c r="CC649" s="58"/>
      <c r="CD649" s="58"/>
      <c r="CE649" s="58"/>
      <c r="CF649" s="58"/>
      <c r="CG649" s="58"/>
      <c r="CH649" s="58"/>
    </row>
    <row r="650" spans="1:86" ht="15">
      <c r="A650" s="164"/>
      <c r="B650" s="151" t="s">
        <v>47</v>
      </c>
      <c r="C650" s="198" t="s">
        <v>48</v>
      </c>
      <c r="D650" s="217">
        <f t="shared" si="25"/>
        <v>0</v>
      </c>
      <c r="E650" s="215"/>
      <c r="F650" s="215"/>
      <c r="G650" s="61"/>
      <c r="H650" s="61"/>
      <c r="I650" s="61"/>
      <c r="CB650" s="58"/>
      <c r="CC650" s="58"/>
      <c r="CD650" s="58"/>
      <c r="CE650" s="58"/>
      <c r="CF650" s="58"/>
      <c r="CG650" s="58"/>
      <c r="CH650" s="58"/>
    </row>
    <row r="651" spans="1:86" ht="15">
      <c r="A651" s="164"/>
      <c r="B651" s="151"/>
      <c r="C651" s="198" t="s">
        <v>14</v>
      </c>
      <c r="D651" s="217">
        <f t="shared" si="25"/>
        <v>0</v>
      </c>
      <c r="E651" s="215"/>
      <c r="F651" s="215"/>
      <c r="G651" s="61"/>
      <c r="H651" s="61"/>
      <c r="I651" s="61"/>
      <c r="CB651" s="58"/>
      <c r="CC651" s="58"/>
      <c r="CD651" s="58"/>
      <c r="CE651" s="58"/>
      <c r="CF651" s="58"/>
      <c r="CG651" s="58"/>
      <c r="CH651" s="58"/>
    </row>
    <row r="652" spans="1:86" ht="15">
      <c r="A652" s="164"/>
      <c r="B652" s="162" t="s">
        <v>50</v>
      </c>
      <c r="C652" s="198" t="s">
        <v>37</v>
      </c>
      <c r="D652" s="217">
        <f t="shared" si="25"/>
        <v>0</v>
      </c>
      <c r="E652" s="215"/>
      <c r="F652" s="215"/>
      <c r="G652" s="61"/>
      <c r="H652" s="61"/>
      <c r="I652" s="61"/>
      <c r="CB652" s="58"/>
      <c r="CC652" s="58"/>
      <c r="CD652" s="58"/>
      <c r="CE652" s="58"/>
      <c r="CF652" s="58"/>
      <c r="CG652" s="58"/>
      <c r="CH652" s="58"/>
    </row>
    <row r="653" spans="1:86" ht="15">
      <c r="A653" s="164"/>
      <c r="B653" s="162"/>
      <c r="C653" s="198" t="s">
        <v>14</v>
      </c>
      <c r="D653" s="217">
        <f t="shared" si="25"/>
        <v>0</v>
      </c>
      <c r="E653" s="215"/>
      <c r="F653" s="215"/>
      <c r="G653" s="61"/>
      <c r="H653" s="61"/>
      <c r="I653" s="61"/>
      <c r="CB653" s="58"/>
      <c r="CC653" s="58"/>
      <c r="CD653" s="58"/>
      <c r="CE653" s="58"/>
      <c r="CF653" s="58"/>
      <c r="CG653" s="58"/>
      <c r="CH653" s="58"/>
    </row>
    <row r="654" spans="1:86" ht="15">
      <c r="A654" s="164">
        <v>35</v>
      </c>
      <c r="B654" s="204" t="s">
        <v>244</v>
      </c>
      <c r="C654" s="199" t="s">
        <v>14</v>
      </c>
      <c r="D654" s="217">
        <f t="shared" si="25"/>
        <v>4.5490000000000004</v>
      </c>
      <c r="E654" s="215">
        <f>E656+E658+E660+E662</f>
        <v>4.5490000000000004</v>
      </c>
      <c r="F654" s="215">
        <f>F656+F658+F660+F662</f>
        <v>0</v>
      </c>
      <c r="G654" s="61"/>
      <c r="H654" s="61"/>
      <c r="I654" s="61"/>
      <c r="CB654" s="58"/>
      <c r="CC654" s="58"/>
      <c r="CD654" s="58"/>
      <c r="CE654" s="58"/>
      <c r="CF654" s="58"/>
      <c r="CG654" s="58"/>
      <c r="CH654" s="58"/>
    </row>
    <row r="655" spans="1:86" ht="15">
      <c r="A655" s="164"/>
      <c r="B655" s="162" t="s">
        <v>215</v>
      </c>
      <c r="C655" s="198" t="s">
        <v>17</v>
      </c>
      <c r="D655" s="217">
        <f t="shared" si="25"/>
        <v>0</v>
      </c>
      <c r="E655" s="215"/>
      <c r="F655" s="215"/>
      <c r="G655" s="61"/>
      <c r="H655" s="61"/>
      <c r="I655" s="61"/>
      <c r="CB655" s="58"/>
      <c r="CC655" s="58"/>
      <c r="CD655" s="58"/>
      <c r="CE655" s="58"/>
      <c r="CF655" s="58"/>
      <c r="CG655" s="58"/>
      <c r="CH655" s="58"/>
    </row>
    <row r="656" spans="1:86" ht="15">
      <c r="A656" s="164"/>
      <c r="B656" s="162"/>
      <c r="C656" s="198" t="s">
        <v>14</v>
      </c>
      <c r="D656" s="217">
        <f t="shared" si="25"/>
        <v>0</v>
      </c>
      <c r="E656" s="215"/>
      <c r="F656" s="215"/>
      <c r="G656" s="61"/>
      <c r="H656" s="61"/>
      <c r="I656" s="61"/>
      <c r="CB656" s="58"/>
      <c r="CC656" s="58"/>
      <c r="CD656" s="58"/>
      <c r="CE656" s="58"/>
      <c r="CF656" s="58"/>
      <c r="CG656" s="58"/>
      <c r="CH656" s="58"/>
    </row>
    <row r="657" spans="1:86" ht="15">
      <c r="A657" s="164"/>
      <c r="B657" s="162" t="s">
        <v>45</v>
      </c>
      <c r="C657" s="198" t="s">
        <v>17</v>
      </c>
      <c r="D657" s="217">
        <f t="shared" si="25"/>
        <v>5.0000000000000001E-3</v>
      </c>
      <c r="E657" s="215">
        <v>5.0000000000000001E-3</v>
      </c>
      <c r="F657" s="215"/>
      <c r="G657" s="61"/>
      <c r="H657" s="61"/>
      <c r="I657" s="61"/>
      <c r="CB657" s="58"/>
      <c r="CC657" s="58"/>
      <c r="CD657" s="58"/>
      <c r="CE657" s="58"/>
      <c r="CF657" s="58"/>
      <c r="CG657" s="58"/>
      <c r="CH657" s="58"/>
    </row>
    <row r="658" spans="1:86" ht="15">
      <c r="A658" s="164"/>
      <c r="B658" s="162"/>
      <c r="C658" s="198" t="s">
        <v>14</v>
      </c>
      <c r="D658" s="217">
        <f t="shared" si="25"/>
        <v>4.5490000000000004</v>
      </c>
      <c r="E658" s="215">
        <v>4.5490000000000004</v>
      </c>
      <c r="F658" s="215"/>
      <c r="G658" s="61"/>
      <c r="H658" s="61"/>
      <c r="I658" s="61"/>
      <c r="CB658" s="58"/>
      <c r="CC658" s="58"/>
      <c r="CD658" s="58"/>
      <c r="CE658" s="58"/>
      <c r="CF658" s="58"/>
      <c r="CG658" s="58"/>
      <c r="CH658" s="58"/>
    </row>
    <row r="659" spans="1:86" ht="15">
      <c r="A659" s="164"/>
      <c r="B659" s="151" t="s">
        <v>47</v>
      </c>
      <c r="C659" s="198" t="s">
        <v>48</v>
      </c>
      <c r="D659" s="217">
        <f t="shared" si="25"/>
        <v>0</v>
      </c>
      <c r="E659" s="215"/>
      <c r="F659" s="215"/>
      <c r="G659" s="61"/>
      <c r="H659" s="61"/>
      <c r="I659" s="61"/>
      <c r="CB659" s="58"/>
      <c r="CC659" s="58"/>
      <c r="CD659" s="58"/>
      <c r="CE659" s="58"/>
      <c r="CF659" s="58"/>
      <c r="CG659" s="58"/>
      <c r="CH659" s="58"/>
    </row>
    <row r="660" spans="1:86" ht="15">
      <c r="A660" s="164"/>
      <c r="B660" s="151"/>
      <c r="C660" s="198" t="s">
        <v>14</v>
      </c>
      <c r="D660" s="217">
        <f t="shared" si="25"/>
        <v>0</v>
      </c>
      <c r="E660" s="215"/>
      <c r="F660" s="215"/>
      <c r="G660" s="61"/>
      <c r="H660" s="61"/>
      <c r="I660" s="61"/>
      <c r="CB660" s="58"/>
      <c r="CC660" s="58"/>
      <c r="CD660" s="58"/>
      <c r="CE660" s="58"/>
      <c r="CF660" s="58"/>
      <c r="CG660" s="58"/>
      <c r="CH660" s="58"/>
    </row>
    <row r="661" spans="1:86" ht="15">
      <c r="A661" s="164"/>
      <c r="B661" s="162" t="s">
        <v>50</v>
      </c>
      <c r="C661" s="198" t="s">
        <v>37</v>
      </c>
      <c r="D661" s="217">
        <f t="shared" si="25"/>
        <v>0</v>
      </c>
      <c r="E661" s="215"/>
      <c r="F661" s="215"/>
      <c r="G661" s="61"/>
      <c r="H661" s="61"/>
      <c r="I661" s="61"/>
      <c r="CB661" s="58"/>
      <c r="CC661" s="58"/>
      <c r="CD661" s="58"/>
      <c r="CE661" s="58"/>
      <c r="CF661" s="58"/>
      <c r="CG661" s="58"/>
      <c r="CH661" s="58"/>
    </row>
    <row r="662" spans="1:86" ht="15">
      <c r="A662" s="164"/>
      <c r="B662" s="162"/>
      <c r="C662" s="198" t="s">
        <v>14</v>
      </c>
      <c r="D662" s="217">
        <f t="shared" si="25"/>
        <v>0</v>
      </c>
      <c r="E662" s="215"/>
      <c r="F662" s="215"/>
      <c r="G662" s="61"/>
      <c r="H662" s="61"/>
      <c r="I662" s="61"/>
      <c r="CB662" s="58"/>
      <c r="CC662" s="58"/>
      <c r="CD662" s="58"/>
      <c r="CE662" s="58"/>
      <c r="CF662" s="58"/>
      <c r="CG662" s="58"/>
      <c r="CH662" s="58"/>
    </row>
    <row r="663" spans="1:86" ht="15">
      <c r="A663" s="164">
        <v>36</v>
      </c>
      <c r="B663" s="204" t="s">
        <v>245</v>
      </c>
      <c r="C663" s="199" t="s">
        <v>14</v>
      </c>
      <c r="D663" s="217">
        <f t="shared" si="25"/>
        <v>15.026999999999999</v>
      </c>
      <c r="E663" s="215">
        <f>E665+E667+E669+E671</f>
        <v>15.026999999999999</v>
      </c>
      <c r="F663" s="215">
        <f>F665+F667+F669+F671</f>
        <v>0</v>
      </c>
      <c r="G663" s="61"/>
      <c r="H663" s="61"/>
      <c r="I663" s="61"/>
      <c r="CB663" s="58"/>
      <c r="CC663" s="58"/>
      <c r="CD663" s="58"/>
      <c r="CE663" s="58"/>
      <c r="CF663" s="58"/>
      <c r="CG663" s="58"/>
      <c r="CH663" s="58"/>
    </row>
    <row r="664" spans="1:86" ht="15">
      <c r="A664" s="164"/>
      <c r="B664" s="162" t="s">
        <v>215</v>
      </c>
      <c r="C664" s="198" t="s">
        <v>17</v>
      </c>
      <c r="D664" s="217">
        <f t="shared" si="25"/>
        <v>0</v>
      </c>
      <c r="E664" s="215"/>
      <c r="F664" s="215"/>
      <c r="G664" s="61"/>
      <c r="H664" s="61"/>
      <c r="I664" s="61"/>
      <c r="CB664" s="58"/>
      <c r="CC664" s="58"/>
      <c r="CD664" s="58"/>
      <c r="CE664" s="58"/>
      <c r="CF664" s="58"/>
      <c r="CG664" s="58"/>
      <c r="CH664" s="58"/>
    </row>
    <row r="665" spans="1:86" ht="15">
      <c r="A665" s="164"/>
      <c r="B665" s="162"/>
      <c r="C665" s="198" t="s">
        <v>14</v>
      </c>
      <c r="D665" s="217">
        <f t="shared" si="25"/>
        <v>0</v>
      </c>
      <c r="E665" s="215"/>
      <c r="F665" s="215"/>
      <c r="G665" s="61"/>
      <c r="H665" s="61"/>
      <c r="I665" s="61"/>
      <c r="CB665" s="58"/>
      <c r="CC665" s="58"/>
      <c r="CD665" s="58"/>
      <c r="CE665" s="58"/>
      <c r="CF665" s="58"/>
      <c r="CG665" s="58"/>
      <c r="CH665" s="58"/>
    </row>
    <row r="666" spans="1:86" ht="15">
      <c r="A666" s="164"/>
      <c r="B666" s="162" t="s">
        <v>45</v>
      </c>
      <c r="C666" s="198" t="s">
        <v>17</v>
      </c>
      <c r="D666" s="217">
        <f t="shared" si="25"/>
        <v>1.4E-2</v>
      </c>
      <c r="E666" s="215">
        <v>1.4E-2</v>
      </c>
      <c r="F666" s="215"/>
      <c r="G666" s="61"/>
      <c r="H666" s="61"/>
      <c r="I666" s="61"/>
      <c r="CB666" s="58"/>
      <c r="CC666" s="58"/>
      <c r="CD666" s="58"/>
      <c r="CE666" s="58"/>
      <c r="CF666" s="58"/>
      <c r="CG666" s="58"/>
      <c r="CH666" s="58"/>
    </row>
    <row r="667" spans="1:86" ht="15">
      <c r="A667" s="164"/>
      <c r="B667" s="162"/>
      <c r="C667" s="198" t="s">
        <v>14</v>
      </c>
      <c r="D667" s="217">
        <f t="shared" si="25"/>
        <v>15.026999999999999</v>
      </c>
      <c r="E667" s="215">
        <v>15.026999999999999</v>
      </c>
      <c r="F667" s="215"/>
      <c r="G667" s="61"/>
      <c r="H667" s="61"/>
      <c r="I667" s="61"/>
      <c r="CB667" s="58"/>
      <c r="CC667" s="58"/>
      <c r="CD667" s="58"/>
      <c r="CE667" s="58"/>
      <c r="CF667" s="58"/>
      <c r="CG667" s="58"/>
      <c r="CH667" s="58"/>
    </row>
    <row r="668" spans="1:86" ht="15">
      <c r="A668" s="164"/>
      <c r="B668" s="151" t="s">
        <v>47</v>
      </c>
      <c r="C668" s="198" t="s">
        <v>48</v>
      </c>
      <c r="D668" s="217">
        <f t="shared" si="25"/>
        <v>0</v>
      </c>
      <c r="E668" s="215"/>
      <c r="F668" s="215"/>
      <c r="G668" s="61"/>
      <c r="H668" s="61"/>
      <c r="I668" s="61"/>
      <c r="CB668" s="58"/>
      <c r="CC668" s="58"/>
      <c r="CD668" s="58"/>
      <c r="CE668" s="58"/>
      <c r="CF668" s="58"/>
      <c r="CG668" s="58"/>
      <c r="CH668" s="58"/>
    </row>
    <row r="669" spans="1:86" ht="15">
      <c r="A669" s="164"/>
      <c r="B669" s="151"/>
      <c r="C669" s="198" t="s">
        <v>14</v>
      </c>
      <c r="D669" s="217">
        <f t="shared" ref="D669:D732" si="26">E669+F669</f>
        <v>0</v>
      </c>
      <c r="E669" s="215"/>
      <c r="F669" s="215"/>
      <c r="G669" s="61"/>
      <c r="H669" s="61"/>
      <c r="I669" s="61"/>
      <c r="CB669" s="58"/>
      <c r="CC669" s="58"/>
      <c r="CD669" s="58"/>
      <c r="CE669" s="58"/>
      <c r="CF669" s="58"/>
      <c r="CG669" s="58"/>
      <c r="CH669" s="58"/>
    </row>
    <row r="670" spans="1:86" ht="15">
      <c r="A670" s="164"/>
      <c r="B670" s="162" t="s">
        <v>50</v>
      </c>
      <c r="C670" s="198" t="s">
        <v>37</v>
      </c>
      <c r="D670" s="217">
        <f t="shared" si="26"/>
        <v>0</v>
      </c>
      <c r="E670" s="215"/>
      <c r="F670" s="215"/>
      <c r="G670" s="61"/>
      <c r="H670" s="61"/>
      <c r="I670" s="61"/>
      <c r="CB670" s="58"/>
      <c r="CC670" s="58"/>
      <c r="CD670" s="58"/>
      <c r="CE670" s="58"/>
      <c r="CF670" s="58"/>
      <c r="CG670" s="58"/>
      <c r="CH670" s="58"/>
    </row>
    <row r="671" spans="1:86" ht="15">
      <c r="A671" s="164"/>
      <c r="B671" s="162"/>
      <c r="C671" s="198" t="s">
        <v>14</v>
      </c>
      <c r="D671" s="217">
        <f t="shared" si="26"/>
        <v>0</v>
      </c>
      <c r="E671" s="215"/>
      <c r="F671" s="215"/>
      <c r="G671" s="61"/>
      <c r="H671" s="61"/>
      <c r="I671" s="61"/>
      <c r="CB671" s="58"/>
      <c r="CC671" s="58"/>
      <c r="CD671" s="58"/>
      <c r="CE671" s="58"/>
      <c r="CF671" s="58"/>
      <c r="CG671" s="58"/>
      <c r="CH671" s="58"/>
    </row>
    <row r="672" spans="1:86" ht="15">
      <c r="A672" s="164">
        <v>37</v>
      </c>
      <c r="B672" s="204" t="s">
        <v>246</v>
      </c>
      <c r="C672" s="199" t="s">
        <v>14</v>
      </c>
      <c r="D672" s="217">
        <f t="shared" si="26"/>
        <v>4.7140000000000004</v>
      </c>
      <c r="E672" s="215">
        <f>E674+E676+E678+E680</f>
        <v>4.7140000000000004</v>
      </c>
      <c r="F672" s="215">
        <f>F674+F676+F678+F680</f>
        <v>0</v>
      </c>
      <c r="G672" s="61"/>
      <c r="H672" s="61"/>
      <c r="I672" s="61"/>
      <c r="CB672" s="58"/>
      <c r="CC672" s="58"/>
      <c r="CD672" s="58"/>
      <c r="CE672" s="58"/>
      <c r="CF672" s="58"/>
      <c r="CG672" s="58"/>
      <c r="CH672" s="58"/>
    </row>
    <row r="673" spans="1:86" ht="15">
      <c r="A673" s="164"/>
      <c r="B673" s="162" t="s">
        <v>215</v>
      </c>
      <c r="C673" s="198" t="s">
        <v>17</v>
      </c>
      <c r="D673" s="217">
        <f t="shared" si="26"/>
        <v>0</v>
      </c>
      <c r="E673" s="215"/>
      <c r="F673" s="215"/>
      <c r="G673" s="61"/>
      <c r="H673" s="61"/>
      <c r="I673" s="61"/>
      <c r="CB673" s="58"/>
      <c r="CC673" s="58"/>
      <c r="CD673" s="58"/>
      <c r="CE673" s="58"/>
      <c r="CF673" s="58"/>
      <c r="CG673" s="58"/>
      <c r="CH673" s="58"/>
    </row>
    <row r="674" spans="1:86" ht="15">
      <c r="A674" s="164"/>
      <c r="B674" s="162"/>
      <c r="C674" s="198" t="s">
        <v>14</v>
      </c>
      <c r="D674" s="217">
        <f t="shared" si="26"/>
        <v>0</v>
      </c>
      <c r="E674" s="215"/>
      <c r="F674" s="215"/>
      <c r="G674" s="61"/>
      <c r="H674" s="61"/>
      <c r="I674" s="61"/>
      <c r="CB674" s="58"/>
      <c r="CC674" s="58"/>
      <c r="CD674" s="58"/>
      <c r="CE674" s="58"/>
      <c r="CF674" s="58"/>
      <c r="CG674" s="58"/>
      <c r="CH674" s="58"/>
    </row>
    <row r="675" spans="1:86" ht="15">
      <c r="A675" s="164"/>
      <c r="B675" s="162" t="s">
        <v>45</v>
      </c>
      <c r="C675" s="198" t="s">
        <v>17</v>
      </c>
      <c r="D675" s="217">
        <f t="shared" si="26"/>
        <v>9.0000000000000011E-3</v>
      </c>
      <c r="E675" s="215">
        <f>0.006+0.003</f>
        <v>9.0000000000000011E-3</v>
      </c>
      <c r="F675" s="215"/>
      <c r="G675" s="61"/>
      <c r="H675" s="61"/>
      <c r="I675" s="61"/>
      <c r="CB675" s="58"/>
      <c r="CC675" s="58"/>
      <c r="CD675" s="58"/>
      <c r="CE675" s="58"/>
      <c r="CF675" s="58"/>
      <c r="CG675" s="58"/>
      <c r="CH675" s="58"/>
    </row>
    <row r="676" spans="1:86" ht="15">
      <c r="A676" s="164"/>
      <c r="B676" s="162"/>
      <c r="C676" s="198" t="s">
        <v>14</v>
      </c>
      <c r="D676" s="217">
        <f t="shared" si="26"/>
        <v>4.7140000000000004</v>
      </c>
      <c r="E676" s="215">
        <f>2.65+2.064</f>
        <v>4.7140000000000004</v>
      </c>
      <c r="F676" s="215"/>
      <c r="G676" s="61"/>
      <c r="H676" s="61"/>
      <c r="I676" s="61"/>
      <c r="CB676" s="58"/>
      <c r="CC676" s="58"/>
      <c r="CD676" s="58"/>
      <c r="CE676" s="58"/>
      <c r="CF676" s="58"/>
      <c r="CG676" s="58"/>
      <c r="CH676" s="58"/>
    </row>
    <row r="677" spans="1:86" ht="15">
      <c r="A677" s="164"/>
      <c r="B677" s="151" t="s">
        <v>47</v>
      </c>
      <c r="C677" s="198" t="s">
        <v>48</v>
      </c>
      <c r="D677" s="217">
        <f t="shared" si="26"/>
        <v>0</v>
      </c>
      <c r="E677" s="215"/>
      <c r="F677" s="215"/>
      <c r="G677" s="61"/>
      <c r="H677" s="61"/>
      <c r="I677" s="61"/>
      <c r="CB677" s="58"/>
      <c r="CC677" s="58"/>
      <c r="CD677" s="58"/>
      <c r="CE677" s="58"/>
      <c r="CF677" s="58"/>
      <c r="CG677" s="58"/>
      <c r="CH677" s="58"/>
    </row>
    <row r="678" spans="1:86" ht="15">
      <c r="A678" s="164"/>
      <c r="B678" s="151"/>
      <c r="C678" s="198" t="s">
        <v>14</v>
      </c>
      <c r="D678" s="217">
        <f t="shared" si="26"/>
        <v>0</v>
      </c>
      <c r="E678" s="215"/>
      <c r="F678" s="215"/>
      <c r="G678" s="61"/>
      <c r="H678" s="61"/>
      <c r="I678" s="61"/>
      <c r="CB678" s="58"/>
      <c r="CC678" s="58"/>
      <c r="CD678" s="58"/>
      <c r="CE678" s="58"/>
      <c r="CF678" s="58"/>
      <c r="CG678" s="58"/>
      <c r="CH678" s="58"/>
    </row>
    <row r="679" spans="1:86" ht="15">
      <c r="A679" s="164"/>
      <c r="B679" s="162" t="s">
        <v>50</v>
      </c>
      <c r="C679" s="198" t="s">
        <v>37</v>
      </c>
      <c r="D679" s="217">
        <f t="shared" si="26"/>
        <v>0</v>
      </c>
      <c r="E679" s="215"/>
      <c r="F679" s="215"/>
      <c r="G679" s="61"/>
      <c r="H679" s="61"/>
      <c r="I679" s="61"/>
      <c r="CB679" s="58"/>
      <c r="CC679" s="58"/>
      <c r="CD679" s="58"/>
      <c r="CE679" s="58"/>
      <c r="CF679" s="58"/>
      <c r="CG679" s="58"/>
      <c r="CH679" s="58"/>
    </row>
    <row r="680" spans="1:86" ht="15">
      <c r="A680" s="164"/>
      <c r="B680" s="162"/>
      <c r="C680" s="198" t="s">
        <v>14</v>
      </c>
      <c r="D680" s="217">
        <f t="shared" si="26"/>
        <v>0</v>
      </c>
      <c r="E680" s="215"/>
      <c r="F680" s="215"/>
      <c r="G680" s="61"/>
      <c r="H680" s="61"/>
      <c r="I680" s="61"/>
      <c r="CB680" s="58"/>
      <c r="CC680" s="58"/>
      <c r="CD680" s="58"/>
      <c r="CE680" s="58"/>
      <c r="CF680" s="58"/>
      <c r="CG680" s="58"/>
      <c r="CH680" s="58"/>
    </row>
    <row r="681" spans="1:86" ht="15">
      <c r="A681" s="164">
        <v>38</v>
      </c>
      <c r="B681" s="204" t="s">
        <v>247</v>
      </c>
      <c r="C681" s="199" t="s">
        <v>14</v>
      </c>
      <c r="D681" s="217">
        <f t="shared" si="26"/>
        <v>8.6129999999999995</v>
      </c>
      <c r="E681" s="215">
        <f>E683+E685+E687+E689</f>
        <v>8.6129999999999995</v>
      </c>
      <c r="F681" s="215">
        <f>F683+F685+F687+F689</f>
        <v>0</v>
      </c>
      <c r="G681" s="61"/>
      <c r="H681" s="61"/>
      <c r="I681" s="61"/>
      <c r="CB681" s="58"/>
      <c r="CC681" s="58"/>
      <c r="CD681" s="58"/>
      <c r="CE681" s="58"/>
      <c r="CF681" s="58"/>
      <c r="CG681" s="58"/>
      <c r="CH681" s="58"/>
    </row>
    <row r="682" spans="1:86" ht="15">
      <c r="A682" s="164"/>
      <c r="B682" s="162" t="s">
        <v>215</v>
      </c>
      <c r="C682" s="198" t="s">
        <v>17</v>
      </c>
      <c r="D682" s="217">
        <f t="shared" si="26"/>
        <v>0</v>
      </c>
      <c r="E682" s="215"/>
      <c r="F682" s="215"/>
      <c r="G682" s="61"/>
      <c r="H682" s="61"/>
      <c r="I682" s="61"/>
      <c r="CB682" s="58"/>
      <c r="CC682" s="58"/>
      <c r="CD682" s="58"/>
      <c r="CE682" s="58"/>
      <c r="CF682" s="58"/>
      <c r="CG682" s="58"/>
      <c r="CH682" s="58"/>
    </row>
    <row r="683" spans="1:86" ht="15">
      <c r="A683" s="164"/>
      <c r="B683" s="162"/>
      <c r="C683" s="198" t="s">
        <v>14</v>
      </c>
      <c r="D683" s="217">
        <f t="shared" si="26"/>
        <v>0</v>
      </c>
      <c r="E683" s="215"/>
      <c r="F683" s="215"/>
      <c r="G683" s="61"/>
      <c r="H683" s="61"/>
      <c r="I683" s="61"/>
      <c r="CB683" s="58"/>
      <c r="CC683" s="58"/>
      <c r="CD683" s="58"/>
      <c r="CE683" s="58"/>
      <c r="CF683" s="58"/>
      <c r="CG683" s="58"/>
      <c r="CH683" s="58"/>
    </row>
    <row r="684" spans="1:86" ht="15">
      <c r="A684" s="164"/>
      <c r="B684" s="162" t="s">
        <v>45</v>
      </c>
      <c r="C684" s="198" t="s">
        <v>17</v>
      </c>
      <c r="D684" s="217">
        <f t="shared" si="26"/>
        <v>5.0000000000000001E-3</v>
      </c>
      <c r="E684" s="215">
        <v>5.0000000000000001E-3</v>
      </c>
      <c r="F684" s="215"/>
      <c r="G684" s="61"/>
      <c r="H684" s="61"/>
      <c r="I684" s="61"/>
      <c r="CB684" s="58"/>
      <c r="CC684" s="58"/>
      <c r="CD684" s="58"/>
      <c r="CE684" s="58"/>
      <c r="CF684" s="58"/>
      <c r="CG684" s="58"/>
      <c r="CH684" s="58"/>
    </row>
    <row r="685" spans="1:86" ht="15">
      <c r="A685" s="164"/>
      <c r="B685" s="162"/>
      <c r="C685" s="198" t="s">
        <v>14</v>
      </c>
      <c r="D685" s="217">
        <f t="shared" si="26"/>
        <v>8.6129999999999995</v>
      </c>
      <c r="E685" s="215">
        <v>8.6129999999999995</v>
      </c>
      <c r="F685" s="215"/>
      <c r="G685" s="61"/>
      <c r="H685" s="61"/>
      <c r="I685" s="61"/>
      <c r="CB685" s="58"/>
      <c r="CC685" s="58"/>
      <c r="CD685" s="58"/>
      <c r="CE685" s="58"/>
      <c r="CF685" s="58"/>
      <c r="CG685" s="58"/>
      <c r="CH685" s="58"/>
    </row>
    <row r="686" spans="1:86" ht="15">
      <c r="A686" s="164"/>
      <c r="B686" s="151" t="s">
        <v>47</v>
      </c>
      <c r="C686" s="198" t="s">
        <v>48</v>
      </c>
      <c r="D686" s="217">
        <f t="shared" si="26"/>
        <v>0</v>
      </c>
      <c r="E686" s="215"/>
      <c r="F686" s="215"/>
      <c r="G686" s="61"/>
      <c r="H686" s="61"/>
      <c r="I686" s="61"/>
      <c r="CB686" s="58"/>
      <c r="CC686" s="58"/>
      <c r="CD686" s="58"/>
      <c r="CE686" s="58"/>
      <c r="CF686" s="58"/>
      <c r="CG686" s="58"/>
      <c r="CH686" s="58"/>
    </row>
    <row r="687" spans="1:86" ht="15">
      <c r="A687" s="164"/>
      <c r="B687" s="151"/>
      <c r="C687" s="198" t="s">
        <v>14</v>
      </c>
      <c r="D687" s="217">
        <f t="shared" si="26"/>
        <v>0</v>
      </c>
      <c r="E687" s="215"/>
      <c r="F687" s="215"/>
      <c r="G687" s="61"/>
      <c r="H687" s="61"/>
      <c r="I687" s="61"/>
      <c r="CB687" s="58"/>
      <c r="CC687" s="58"/>
      <c r="CD687" s="58"/>
      <c r="CE687" s="58"/>
      <c r="CF687" s="58"/>
      <c r="CG687" s="58"/>
      <c r="CH687" s="58"/>
    </row>
    <row r="688" spans="1:86" ht="15">
      <c r="A688" s="164"/>
      <c r="B688" s="162" t="s">
        <v>50</v>
      </c>
      <c r="C688" s="198" t="s">
        <v>37</v>
      </c>
      <c r="D688" s="217">
        <f t="shared" si="26"/>
        <v>0</v>
      </c>
      <c r="E688" s="215"/>
      <c r="F688" s="215"/>
      <c r="G688" s="61"/>
      <c r="H688" s="61"/>
      <c r="I688" s="61"/>
      <c r="CB688" s="58"/>
      <c r="CC688" s="58"/>
      <c r="CD688" s="58"/>
      <c r="CE688" s="58"/>
      <c r="CF688" s="58"/>
      <c r="CG688" s="58"/>
      <c r="CH688" s="58"/>
    </row>
    <row r="689" spans="1:86" ht="15">
      <c r="A689" s="164"/>
      <c r="B689" s="162"/>
      <c r="C689" s="198" t="s">
        <v>14</v>
      </c>
      <c r="D689" s="217">
        <f t="shared" si="26"/>
        <v>0</v>
      </c>
      <c r="E689" s="215"/>
      <c r="F689" s="215"/>
      <c r="G689" s="61"/>
      <c r="H689" s="61"/>
      <c r="I689" s="61"/>
      <c r="CB689" s="58"/>
      <c r="CC689" s="58"/>
      <c r="CD689" s="58"/>
      <c r="CE689" s="58"/>
      <c r="CF689" s="58"/>
      <c r="CG689" s="58"/>
      <c r="CH689" s="58"/>
    </row>
    <row r="690" spans="1:86" ht="15">
      <c r="A690" s="164">
        <v>39</v>
      </c>
      <c r="B690" s="204" t="s">
        <v>339</v>
      </c>
      <c r="C690" s="199" t="s">
        <v>14</v>
      </c>
      <c r="D690" s="217">
        <f t="shared" si="26"/>
        <v>3.7909999999999999</v>
      </c>
      <c r="E690" s="215">
        <f>E692+E694+E696+E698</f>
        <v>3.7909999999999999</v>
      </c>
      <c r="F690" s="215">
        <f>F692+F694+F696+F698</f>
        <v>0</v>
      </c>
      <c r="G690" s="61"/>
      <c r="H690" s="61"/>
      <c r="I690" s="61"/>
      <c r="CB690" s="58"/>
      <c r="CC690" s="58"/>
      <c r="CD690" s="58"/>
      <c r="CE690" s="58"/>
      <c r="CF690" s="58"/>
      <c r="CG690" s="58"/>
      <c r="CH690" s="58"/>
    </row>
    <row r="691" spans="1:86" ht="15">
      <c r="A691" s="164"/>
      <c r="B691" s="162" t="s">
        <v>215</v>
      </c>
      <c r="C691" s="198" t="s">
        <v>17</v>
      </c>
      <c r="D691" s="217">
        <f t="shared" si="26"/>
        <v>0</v>
      </c>
      <c r="E691" s="215"/>
      <c r="F691" s="215"/>
      <c r="G691" s="61"/>
      <c r="H691" s="61"/>
      <c r="I691" s="61"/>
      <c r="CB691" s="58"/>
      <c r="CC691" s="58"/>
      <c r="CD691" s="58"/>
      <c r="CE691" s="58"/>
      <c r="CF691" s="58"/>
      <c r="CG691" s="58"/>
      <c r="CH691" s="58"/>
    </row>
    <row r="692" spans="1:86" ht="15">
      <c r="A692" s="164"/>
      <c r="B692" s="162"/>
      <c r="C692" s="198" t="s">
        <v>14</v>
      </c>
      <c r="D692" s="217">
        <f t="shared" si="26"/>
        <v>0</v>
      </c>
      <c r="E692" s="215"/>
      <c r="F692" s="215"/>
      <c r="G692" s="61"/>
      <c r="H692" s="61"/>
      <c r="I692" s="61"/>
      <c r="CB692" s="58"/>
      <c r="CC692" s="58"/>
      <c r="CD692" s="58"/>
      <c r="CE692" s="58"/>
      <c r="CF692" s="58"/>
      <c r="CG692" s="58"/>
      <c r="CH692" s="58"/>
    </row>
    <row r="693" spans="1:86" ht="15">
      <c r="A693" s="164"/>
      <c r="B693" s="162" t="s">
        <v>45</v>
      </c>
      <c r="C693" s="198" t="s">
        <v>17</v>
      </c>
      <c r="D693" s="217">
        <f t="shared" si="26"/>
        <v>2E-3</v>
      </c>
      <c r="E693" s="215">
        <v>2E-3</v>
      </c>
      <c r="F693" s="215"/>
      <c r="G693" s="61"/>
      <c r="H693" s="61"/>
      <c r="I693" s="61"/>
      <c r="CB693" s="58"/>
      <c r="CC693" s="58"/>
      <c r="CD693" s="58"/>
      <c r="CE693" s="58"/>
      <c r="CF693" s="58"/>
      <c r="CG693" s="58"/>
      <c r="CH693" s="58"/>
    </row>
    <row r="694" spans="1:86" ht="15">
      <c r="A694" s="164"/>
      <c r="B694" s="162"/>
      <c r="C694" s="198" t="s">
        <v>14</v>
      </c>
      <c r="D694" s="217">
        <f t="shared" si="26"/>
        <v>3.7909999999999999</v>
      </c>
      <c r="E694" s="215">
        <v>3.7909999999999999</v>
      </c>
      <c r="F694" s="215"/>
      <c r="G694" s="61"/>
      <c r="H694" s="61"/>
      <c r="I694" s="61"/>
      <c r="CB694" s="58"/>
      <c r="CC694" s="58"/>
      <c r="CD694" s="58"/>
      <c r="CE694" s="58"/>
      <c r="CF694" s="58"/>
      <c r="CG694" s="58"/>
      <c r="CH694" s="58"/>
    </row>
    <row r="695" spans="1:86" ht="15">
      <c r="A695" s="164"/>
      <c r="B695" s="151" t="s">
        <v>47</v>
      </c>
      <c r="C695" s="198" t="s">
        <v>48</v>
      </c>
      <c r="D695" s="217">
        <f t="shared" si="26"/>
        <v>0</v>
      </c>
      <c r="E695" s="215"/>
      <c r="F695" s="215"/>
      <c r="G695" s="61"/>
      <c r="H695" s="61"/>
      <c r="I695" s="61"/>
      <c r="CB695" s="58"/>
      <c r="CC695" s="58"/>
      <c r="CD695" s="58"/>
      <c r="CE695" s="58"/>
      <c r="CF695" s="58"/>
      <c r="CG695" s="58"/>
      <c r="CH695" s="58"/>
    </row>
    <row r="696" spans="1:86" ht="15">
      <c r="A696" s="164"/>
      <c r="B696" s="151"/>
      <c r="C696" s="198" t="s">
        <v>14</v>
      </c>
      <c r="D696" s="217">
        <f t="shared" si="26"/>
        <v>0</v>
      </c>
      <c r="E696" s="215"/>
      <c r="F696" s="215"/>
      <c r="G696" s="61"/>
      <c r="H696" s="61"/>
      <c r="I696" s="61"/>
      <c r="CB696" s="58"/>
      <c r="CC696" s="58"/>
      <c r="CD696" s="58"/>
      <c r="CE696" s="58"/>
      <c r="CF696" s="58"/>
      <c r="CG696" s="58"/>
      <c r="CH696" s="58"/>
    </row>
    <row r="697" spans="1:86" ht="15">
      <c r="A697" s="164"/>
      <c r="B697" s="162" t="s">
        <v>50</v>
      </c>
      <c r="C697" s="198" t="s">
        <v>37</v>
      </c>
      <c r="D697" s="217">
        <f t="shared" si="26"/>
        <v>0</v>
      </c>
      <c r="E697" s="215"/>
      <c r="F697" s="215"/>
      <c r="G697" s="61"/>
      <c r="H697" s="61"/>
      <c r="I697" s="61"/>
      <c r="CB697" s="58"/>
      <c r="CC697" s="58"/>
      <c r="CD697" s="58"/>
      <c r="CE697" s="58"/>
      <c r="CF697" s="58"/>
      <c r="CG697" s="58"/>
      <c r="CH697" s="58"/>
    </row>
    <row r="698" spans="1:86" ht="15">
      <c r="A698" s="164"/>
      <c r="B698" s="162"/>
      <c r="C698" s="198" t="s">
        <v>14</v>
      </c>
      <c r="D698" s="217">
        <f t="shared" si="26"/>
        <v>0</v>
      </c>
      <c r="E698" s="215"/>
      <c r="F698" s="215"/>
      <c r="G698" s="61"/>
      <c r="H698" s="61"/>
      <c r="I698" s="61"/>
      <c r="CB698" s="58"/>
      <c r="CC698" s="58"/>
      <c r="CD698" s="58"/>
      <c r="CE698" s="58"/>
      <c r="CF698" s="58"/>
      <c r="CG698" s="58"/>
      <c r="CH698" s="58"/>
    </row>
    <row r="699" spans="1:86" ht="15">
      <c r="A699" s="164">
        <v>40</v>
      </c>
      <c r="B699" s="204" t="s">
        <v>389</v>
      </c>
      <c r="C699" s="199" t="s">
        <v>14</v>
      </c>
      <c r="D699" s="217">
        <f t="shared" si="26"/>
        <v>5.6840000000000002</v>
      </c>
      <c r="E699" s="215">
        <f>E701+E703+E705+E707</f>
        <v>5.6840000000000002</v>
      </c>
      <c r="F699" s="215">
        <f>F701+F703+F705+F707</f>
        <v>0</v>
      </c>
      <c r="G699" s="61"/>
      <c r="H699" s="61"/>
      <c r="I699" s="61"/>
      <c r="CB699" s="58"/>
      <c r="CC699" s="58"/>
      <c r="CD699" s="58"/>
      <c r="CE699" s="58"/>
      <c r="CF699" s="58"/>
      <c r="CG699" s="58"/>
      <c r="CH699" s="58"/>
    </row>
    <row r="700" spans="1:86" ht="15">
      <c r="A700" s="164"/>
      <c r="B700" s="162" t="s">
        <v>215</v>
      </c>
      <c r="C700" s="198" t="s">
        <v>17</v>
      </c>
      <c r="D700" s="217">
        <f t="shared" si="26"/>
        <v>0</v>
      </c>
      <c r="E700" s="215"/>
      <c r="F700" s="215"/>
      <c r="G700" s="61"/>
      <c r="H700" s="61"/>
      <c r="I700" s="61"/>
      <c r="CB700" s="58"/>
      <c r="CC700" s="58"/>
      <c r="CD700" s="58"/>
      <c r="CE700" s="58"/>
      <c r="CF700" s="58"/>
      <c r="CG700" s="58"/>
      <c r="CH700" s="58"/>
    </row>
    <row r="701" spans="1:86" ht="15">
      <c r="A701" s="164"/>
      <c r="B701" s="162"/>
      <c r="C701" s="198" t="s">
        <v>14</v>
      </c>
      <c r="D701" s="217">
        <f t="shared" si="26"/>
        <v>0</v>
      </c>
      <c r="E701" s="215"/>
      <c r="F701" s="215"/>
      <c r="G701" s="61"/>
      <c r="H701" s="61"/>
      <c r="I701" s="61"/>
      <c r="CB701" s="58"/>
      <c r="CC701" s="58"/>
      <c r="CD701" s="58"/>
      <c r="CE701" s="58"/>
      <c r="CF701" s="58"/>
      <c r="CG701" s="58"/>
      <c r="CH701" s="58"/>
    </row>
    <row r="702" spans="1:86" ht="15">
      <c r="A702" s="164"/>
      <c r="B702" s="162" t="s">
        <v>45</v>
      </c>
      <c r="C702" s="198" t="s">
        <v>17</v>
      </c>
      <c r="D702" s="217">
        <f t="shared" si="26"/>
        <v>8.6E-3</v>
      </c>
      <c r="E702" s="215">
        <v>8.6E-3</v>
      </c>
      <c r="F702" s="215"/>
      <c r="G702" s="61"/>
      <c r="H702" s="61"/>
      <c r="I702" s="61"/>
      <c r="CB702" s="58"/>
      <c r="CC702" s="58"/>
      <c r="CD702" s="58"/>
      <c r="CE702" s="58"/>
      <c r="CF702" s="58"/>
      <c r="CG702" s="58"/>
      <c r="CH702" s="58"/>
    </row>
    <row r="703" spans="1:86" ht="15">
      <c r="A703" s="164"/>
      <c r="B703" s="162"/>
      <c r="C703" s="198" t="s">
        <v>14</v>
      </c>
      <c r="D703" s="217">
        <f t="shared" si="26"/>
        <v>5.6840000000000002</v>
      </c>
      <c r="E703" s="215">
        <v>5.6840000000000002</v>
      </c>
      <c r="F703" s="215"/>
      <c r="G703" s="61"/>
      <c r="H703" s="61"/>
      <c r="I703" s="61"/>
      <c r="CB703" s="58"/>
      <c r="CC703" s="58"/>
      <c r="CD703" s="58"/>
      <c r="CE703" s="58"/>
      <c r="CF703" s="58"/>
      <c r="CG703" s="58"/>
      <c r="CH703" s="58"/>
    </row>
    <row r="704" spans="1:86" ht="15">
      <c r="A704" s="164"/>
      <c r="B704" s="151" t="s">
        <v>47</v>
      </c>
      <c r="C704" s="198" t="s">
        <v>48</v>
      </c>
      <c r="D704" s="217">
        <f t="shared" si="26"/>
        <v>0</v>
      </c>
      <c r="E704" s="215"/>
      <c r="F704" s="215"/>
      <c r="G704" s="61"/>
      <c r="H704" s="61"/>
      <c r="I704" s="61"/>
      <c r="CB704" s="58"/>
      <c r="CC704" s="58"/>
      <c r="CD704" s="58"/>
      <c r="CE704" s="58"/>
      <c r="CF704" s="58"/>
      <c r="CG704" s="58"/>
      <c r="CH704" s="58"/>
    </row>
    <row r="705" spans="1:86" ht="15">
      <c r="A705" s="164"/>
      <c r="B705" s="151"/>
      <c r="C705" s="198" t="s">
        <v>14</v>
      </c>
      <c r="D705" s="217">
        <f t="shared" si="26"/>
        <v>0</v>
      </c>
      <c r="E705" s="215"/>
      <c r="F705" s="215"/>
      <c r="G705" s="61"/>
      <c r="H705" s="61"/>
      <c r="I705" s="61"/>
      <c r="CB705" s="58"/>
      <c r="CC705" s="58"/>
      <c r="CD705" s="58"/>
      <c r="CE705" s="58"/>
      <c r="CF705" s="58"/>
      <c r="CG705" s="58"/>
      <c r="CH705" s="58"/>
    </row>
    <row r="706" spans="1:86" ht="15">
      <c r="A706" s="164"/>
      <c r="B706" s="162" t="s">
        <v>50</v>
      </c>
      <c r="C706" s="198" t="s">
        <v>37</v>
      </c>
      <c r="D706" s="217">
        <f t="shared" si="26"/>
        <v>0</v>
      </c>
      <c r="E706" s="215"/>
      <c r="F706" s="215"/>
      <c r="G706" s="61"/>
      <c r="H706" s="61"/>
      <c r="I706" s="61"/>
      <c r="CB706" s="58"/>
      <c r="CC706" s="58"/>
      <c r="CD706" s="58"/>
      <c r="CE706" s="58"/>
      <c r="CF706" s="58"/>
      <c r="CG706" s="58"/>
      <c r="CH706" s="58"/>
    </row>
    <row r="707" spans="1:86" ht="15">
      <c r="A707" s="164"/>
      <c r="B707" s="162"/>
      <c r="C707" s="198" t="s">
        <v>14</v>
      </c>
      <c r="D707" s="217">
        <f t="shared" si="26"/>
        <v>0</v>
      </c>
      <c r="E707" s="215"/>
      <c r="F707" s="215"/>
      <c r="G707" s="61"/>
      <c r="H707" s="61"/>
      <c r="I707" s="61"/>
      <c r="CB707" s="58"/>
      <c r="CC707" s="58"/>
      <c r="CD707" s="58"/>
      <c r="CE707" s="58"/>
      <c r="CF707" s="58"/>
      <c r="CG707" s="58"/>
      <c r="CH707" s="58"/>
    </row>
    <row r="708" spans="1:86" ht="15">
      <c r="A708" s="164">
        <v>41</v>
      </c>
      <c r="B708" s="204" t="s">
        <v>249</v>
      </c>
      <c r="C708" s="199" t="s">
        <v>14</v>
      </c>
      <c r="D708" s="217">
        <f t="shared" si="26"/>
        <v>1.0309999999999999</v>
      </c>
      <c r="E708" s="215">
        <f>E710+E712+E714+E716</f>
        <v>1.0309999999999999</v>
      </c>
      <c r="F708" s="215">
        <f>F710+F712+F714+F716</f>
        <v>0</v>
      </c>
      <c r="G708" s="61"/>
      <c r="H708" s="61"/>
      <c r="I708" s="61"/>
      <c r="CB708" s="58"/>
      <c r="CC708" s="58"/>
      <c r="CD708" s="58"/>
      <c r="CE708" s="58"/>
      <c r="CF708" s="58"/>
      <c r="CG708" s="58"/>
      <c r="CH708" s="58"/>
    </row>
    <row r="709" spans="1:86" ht="15">
      <c r="A709" s="164"/>
      <c r="B709" s="162" t="s">
        <v>215</v>
      </c>
      <c r="C709" s="198" t="s">
        <v>17</v>
      </c>
      <c r="D709" s="217">
        <f t="shared" si="26"/>
        <v>0</v>
      </c>
      <c r="E709" s="215"/>
      <c r="F709" s="215"/>
      <c r="G709" s="61"/>
      <c r="H709" s="61"/>
      <c r="I709" s="61"/>
      <c r="CB709" s="58"/>
      <c r="CC709" s="58"/>
      <c r="CD709" s="58"/>
      <c r="CE709" s="58"/>
      <c r="CF709" s="58"/>
      <c r="CG709" s="58"/>
      <c r="CH709" s="58"/>
    </row>
    <row r="710" spans="1:86" ht="15">
      <c r="A710" s="164"/>
      <c r="B710" s="162"/>
      <c r="C710" s="198" t="s">
        <v>14</v>
      </c>
      <c r="D710" s="217">
        <f t="shared" si="26"/>
        <v>0</v>
      </c>
      <c r="E710" s="215"/>
      <c r="F710" s="215"/>
      <c r="G710" s="61"/>
      <c r="H710" s="61"/>
      <c r="I710" s="61"/>
      <c r="CB710" s="58"/>
      <c r="CC710" s="58"/>
      <c r="CD710" s="58"/>
      <c r="CE710" s="58"/>
      <c r="CF710" s="58"/>
      <c r="CG710" s="58"/>
      <c r="CH710" s="58"/>
    </row>
    <row r="711" spans="1:86" ht="15">
      <c r="A711" s="164"/>
      <c r="B711" s="162" t="s">
        <v>45</v>
      </c>
      <c r="C711" s="198" t="s">
        <v>17</v>
      </c>
      <c r="D711" s="217">
        <f t="shared" si="26"/>
        <v>2E-3</v>
      </c>
      <c r="E711" s="215">
        <v>2E-3</v>
      </c>
      <c r="F711" s="215"/>
      <c r="G711" s="61"/>
      <c r="H711" s="61"/>
      <c r="I711" s="61"/>
      <c r="CB711" s="58"/>
      <c r="CC711" s="58"/>
      <c r="CD711" s="58"/>
      <c r="CE711" s="58"/>
      <c r="CF711" s="58"/>
      <c r="CG711" s="58"/>
      <c r="CH711" s="58"/>
    </row>
    <row r="712" spans="1:86" ht="15">
      <c r="A712" s="164"/>
      <c r="B712" s="162"/>
      <c r="C712" s="198" t="s">
        <v>14</v>
      </c>
      <c r="D712" s="217">
        <f t="shared" si="26"/>
        <v>1.0309999999999999</v>
      </c>
      <c r="E712" s="215">
        <v>1.0309999999999999</v>
      </c>
      <c r="F712" s="215"/>
      <c r="G712" s="61"/>
      <c r="H712" s="61"/>
      <c r="I712" s="61"/>
      <c r="CB712" s="58"/>
      <c r="CC712" s="58"/>
      <c r="CD712" s="58"/>
      <c r="CE712" s="58"/>
      <c r="CF712" s="58"/>
      <c r="CG712" s="58"/>
      <c r="CH712" s="58"/>
    </row>
    <row r="713" spans="1:86" ht="15">
      <c r="A713" s="164"/>
      <c r="B713" s="151" t="s">
        <v>47</v>
      </c>
      <c r="C713" s="198" t="s">
        <v>48</v>
      </c>
      <c r="D713" s="217">
        <f t="shared" si="26"/>
        <v>0</v>
      </c>
      <c r="E713" s="215"/>
      <c r="F713" s="215"/>
      <c r="G713" s="61"/>
      <c r="H713" s="61"/>
      <c r="I713" s="61"/>
      <c r="CB713" s="58"/>
      <c r="CC713" s="58"/>
      <c r="CD713" s="58"/>
      <c r="CE713" s="58"/>
      <c r="CF713" s="58"/>
      <c r="CG713" s="58"/>
      <c r="CH713" s="58"/>
    </row>
    <row r="714" spans="1:86" ht="15">
      <c r="A714" s="164"/>
      <c r="B714" s="151"/>
      <c r="C714" s="198" t="s">
        <v>14</v>
      </c>
      <c r="D714" s="217">
        <f t="shared" si="26"/>
        <v>0</v>
      </c>
      <c r="E714" s="215"/>
      <c r="F714" s="215"/>
      <c r="G714" s="61"/>
      <c r="H714" s="61"/>
      <c r="I714" s="61"/>
      <c r="CB714" s="58"/>
      <c r="CC714" s="58"/>
      <c r="CD714" s="58"/>
      <c r="CE714" s="58"/>
      <c r="CF714" s="58"/>
      <c r="CG714" s="58"/>
      <c r="CH714" s="58"/>
    </row>
    <row r="715" spans="1:86" ht="15">
      <c r="A715" s="164"/>
      <c r="B715" s="162" t="s">
        <v>50</v>
      </c>
      <c r="C715" s="198" t="s">
        <v>37</v>
      </c>
      <c r="D715" s="217">
        <f t="shared" si="26"/>
        <v>0</v>
      </c>
      <c r="E715" s="215"/>
      <c r="F715" s="215"/>
      <c r="G715" s="61"/>
      <c r="H715" s="61"/>
      <c r="I715" s="61"/>
      <c r="CB715" s="58"/>
      <c r="CC715" s="58"/>
      <c r="CD715" s="58"/>
      <c r="CE715" s="58"/>
      <c r="CF715" s="58"/>
      <c r="CG715" s="58"/>
      <c r="CH715" s="58"/>
    </row>
    <row r="716" spans="1:86" ht="15">
      <c r="A716" s="164"/>
      <c r="B716" s="162"/>
      <c r="C716" s="198" t="s">
        <v>14</v>
      </c>
      <c r="D716" s="217">
        <f t="shared" si="26"/>
        <v>0</v>
      </c>
      <c r="E716" s="215"/>
      <c r="F716" s="215"/>
      <c r="G716" s="61"/>
      <c r="H716" s="61"/>
      <c r="I716" s="61"/>
      <c r="CB716" s="58"/>
      <c r="CC716" s="58"/>
      <c r="CD716" s="58"/>
      <c r="CE716" s="58"/>
      <c r="CF716" s="58"/>
      <c r="CG716" s="58"/>
      <c r="CH716" s="58"/>
    </row>
    <row r="717" spans="1:86" ht="15">
      <c r="A717" s="164">
        <v>42</v>
      </c>
      <c r="B717" s="204" t="s">
        <v>250</v>
      </c>
      <c r="C717" s="199" t="s">
        <v>14</v>
      </c>
      <c r="D717" s="217">
        <f t="shared" si="26"/>
        <v>2.57</v>
      </c>
      <c r="E717" s="215">
        <f>E719+E721+E723+E725</f>
        <v>2.57</v>
      </c>
      <c r="F717" s="215">
        <f>F719+F721+F723+F725</f>
        <v>0</v>
      </c>
      <c r="G717" s="61"/>
      <c r="H717" s="61"/>
      <c r="I717" s="61"/>
      <c r="CB717" s="58"/>
      <c r="CC717" s="58"/>
      <c r="CD717" s="58"/>
      <c r="CE717" s="58"/>
      <c r="CF717" s="58"/>
      <c r="CG717" s="58"/>
      <c r="CH717" s="58"/>
    </row>
    <row r="718" spans="1:86" ht="15">
      <c r="A718" s="164"/>
      <c r="B718" s="162" t="s">
        <v>215</v>
      </c>
      <c r="C718" s="198" t="s">
        <v>17</v>
      </c>
      <c r="D718" s="217">
        <f t="shared" si="26"/>
        <v>0</v>
      </c>
      <c r="E718" s="215"/>
      <c r="F718" s="215"/>
      <c r="G718" s="61"/>
      <c r="H718" s="61"/>
      <c r="I718" s="61"/>
      <c r="CB718" s="58"/>
      <c r="CC718" s="58"/>
      <c r="CD718" s="58"/>
      <c r="CE718" s="58"/>
      <c r="CF718" s="58"/>
      <c r="CG718" s="58"/>
      <c r="CH718" s="58"/>
    </row>
    <row r="719" spans="1:86" ht="15">
      <c r="A719" s="164"/>
      <c r="B719" s="162"/>
      <c r="C719" s="198" t="s">
        <v>14</v>
      </c>
      <c r="D719" s="217">
        <f t="shared" si="26"/>
        <v>0</v>
      </c>
      <c r="E719" s="215"/>
      <c r="F719" s="215"/>
      <c r="G719" s="61"/>
      <c r="H719" s="61"/>
      <c r="I719" s="61"/>
      <c r="CB719" s="58"/>
      <c r="CC719" s="58"/>
      <c r="CD719" s="58"/>
      <c r="CE719" s="58"/>
      <c r="CF719" s="58"/>
      <c r="CG719" s="58"/>
      <c r="CH719" s="58"/>
    </row>
    <row r="720" spans="1:86" ht="14.25" customHeight="1">
      <c r="A720" s="164"/>
      <c r="B720" s="162" t="s">
        <v>45</v>
      </c>
      <c r="C720" s="198" t="s">
        <v>17</v>
      </c>
      <c r="D720" s="217">
        <f t="shared" si="26"/>
        <v>2E-3</v>
      </c>
      <c r="E720" s="215">
        <v>2E-3</v>
      </c>
      <c r="F720" s="215"/>
      <c r="G720" s="61"/>
      <c r="H720" s="61"/>
      <c r="I720" s="61"/>
      <c r="CB720" s="58"/>
      <c r="CC720" s="58"/>
      <c r="CD720" s="58"/>
      <c r="CE720" s="58"/>
      <c r="CF720" s="58"/>
      <c r="CG720" s="58"/>
      <c r="CH720" s="58"/>
    </row>
    <row r="721" spans="1:86" ht="15">
      <c r="A721" s="164"/>
      <c r="B721" s="162"/>
      <c r="C721" s="198" t="s">
        <v>14</v>
      </c>
      <c r="D721" s="217">
        <f t="shared" si="26"/>
        <v>2.57</v>
      </c>
      <c r="E721" s="215">
        <v>2.57</v>
      </c>
      <c r="F721" s="215"/>
      <c r="G721" s="61"/>
      <c r="H721" s="61"/>
      <c r="I721" s="61"/>
      <c r="CB721" s="58"/>
      <c r="CC721" s="58"/>
      <c r="CD721" s="58"/>
      <c r="CE721" s="58"/>
      <c r="CF721" s="58"/>
      <c r="CG721" s="58"/>
      <c r="CH721" s="58"/>
    </row>
    <row r="722" spans="1:86" ht="15">
      <c r="A722" s="164"/>
      <c r="B722" s="151" t="s">
        <v>47</v>
      </c>
      <c r="C722" s="198" t="s">
        <v>48</v>
      </c>
      <c r="D722" s="217">
        <f t="shared" si="26"/>
        <v>0</v>
      </c>
      <c r="E722" s="215"/>
      <c r="F722" s="215"/>
      <c r="G722" s="61"/>
      <c r="H722" s="61"/>
      <c r="I722" s="61"/>
      <c r="CB722" s="58"/>
      <c r="CC722" s="58"/>
      <c r="CD722" s="58"/>
      <c r="CE722" s="58"/>
      <c r="CF722" s="58"/>
      <c r="CG722" s="58"/>
      <c r="CH722" s="58"/>
    </row>
    <row r="723" spans="1:86" ht="15">
      <c r="A723" s="164"/>
      <c r="B723" s="151"/>
      <c r="C723" s="198" t="s">
        <v>14</v>
      </c>
      <c r="D723" s="217">
        <f t="shared" si="26"/>
        <v>0</v>
      </c>
      <c r="E723" s="215"/>
      <c r="F723" s="215"/>
      <c r="G723" s="61"/>
      <c r="H723" s="61"/>
      <c r="I723" s="61"/>
      <c r="CB723" s="58"/>
      <c r="CC723" s="58"/>
      <c r="CD723" s="58"/>
      <c r="CE723" s="58"/>
      <c r="CF723" s="58"/>
      <c r="CG723" s="58"/>
      <c r="CH723" s="58"/>
    </row>
    <row r="724" spans="1:86" ht="15">
      <c r="A724" s="164"/>
      <c r="B724" s="162" t="s">
        <v>50</v>
      </c>
      <c r="C724" s="198" t="s">
        <v>37</v>
      </c>
      <c r="D724" s="217">
        <f t="shared" si="26"/>
        <v>0</v>
      </c>
      <c r="E724" s="215"/>
      <c r="F724" s="215"/>
      <c r="G724" s="61"/>
      <c r="H724" s="61"/>
      <c r="I724" s="61"/>
      <c r="CB724" s="58"/>
      <c r="CC724" s="58"/>
      <c r="CD724" s="58"/>
      <c r="CE724" s="58"/>
      <c r="CF724" s="58"/>
      <c r="CG724" s="58"/>
      <c r="CH724" s="58"/>
    </row>
    <row r="725" spans="1:86" ht="15">
      <c r="A725" s="164"/>
      <c r="B725" s="162"/>
      <c r="C725" s="198" t="s">
        <v>14</v>
      </c>
      <c r="D725" s="217">
        <f t="shared" si="26"/>
        <v>0</v>
      </c>
      <c r="E725" s="215"/>
      <c r="F725" s="215"/>
      <c r="G725" s="61"/>
      <c r="H725" s="61"/>
      <c r="I725" s="61"/>
      <c r="CB725" s="58"/>
      <c r="CC725" s="58"/>
      <c r="CD725" s="58"/>
      <c r="CE725" s="58"/>
      <c r="CF725" s="58"/>
      <c r="CG725" s="58"/>
      <c r="CH725" s="58"/>
    </row>
    <row r="726" spans="1:86" ht="15">
      <c r="A726" s="164">
        <v>43</v>
      </c>
      <c r="B726" s="204" t="s">
        <v>390</v>
      </c>
      <c r="C726" s="199" t="s">
        <v>14</v>
      </c>
      <c r="D726" s="217">
        <f t="shared" si="26"/>
        <v>0.88100000000000001</v>
      </c>
      <c r="E726" s="215">
        <f>E728+E730+E732+E734</f>
        <v>0.88100000000000001</v>
      </c>
      <c r="F726" s="215">
        <f>F728+F730+F732+F734</f>
        <v>0</v>
      </c>
      <c r="G726" s="61"/>
      <c r="H726" s="61"/>
      <c r="I726" s="61"/>
      <c r="CB726" s="58"/>
      <c r="CC726" s="58"/>
      <c r="CD726" s="58"/>
      <c r="CE726" s="58"/>
      <c r="CF726" s="58"/>
      <c r="CG726" s="58"/>
      <c r="CH726" s="58"/>
    </row>
    <row r="727" spans="1:86" ht="15">
      <c r="A727" s="164"/>
      <c r="B727" s="162" t="s">
        <v>215</v>
      </c>
      <c r="C727" s="198" t="s">
        <v>17</v>
      </c>
      <c r="D727" s="217">
        <f t="shared" si="26"/>
        <v>0</v>
      </c>
      <c r="E727" s="215"/>
      <c r="F727" s="215"/>
      <c r="G727" s="61"/>
      <c r="H727" s="61"/>
      <c r="I727" s="61"/>
      <c r="CB727" s="58"/>
      <c r="CC727" s="58"/>
      <c r="CD727" s="58"/>
      <c r="CE727" s="58"/>
      <c r="CF727" s="58"/>
      <c r="CG727" s="58"/>
      <c r="CH727" s="58"/>
    </row>
    <row r="728" spans="1:86" ht="15">
      <c r="A728" s="164"/>
      <c r="B728" s="162"/>
      <c r="C728" s="198" t="s">
        <v>14</v>
      </c>
      <c r="D728" s="217">
        <f t="shared" si="26"/>
        <v>0</v>
      </c>
      <c r="E728" s="215"/>
      <c r="F728" s="215"/>
      <c r="G728" s="61"/>
      <c r="H728" s="61"/>
      <c r="I728" s="61"/>
      <c r="CB728" s="58"/>
      <c r="CC728" s="58"/>
      <c r="CD728" s="58"/>
      <c r="CE728" s="58"/>
      <c r="CF728" s="58"/>
      <c r="CG728" s="58"/>
      <c r="CH728" s="58"/>
    </row>
    <row r="729" spans="1:86" ht="15">
      <c r="A729" s="164"/>
      <c r="B729" s="162" t="s">
        <v>45</v>
      </c>
      <c r="C729" s="198" t="s">
        <v>17</v>
      </c>
      <c r="D729" s="217">
        <f t="shared" si="26"/>
        <v>2E-3</v>
      </c>
      <c r="E729" s="215">
        <v>2E-3</v>
      </c>
      <c r="F729" s="215"/>
      <c r="G729" s="61"/>
      <c r="H729" s="61"/>
      <c r="I729" s="61"/>
      <c r="CB729" s="58"/>
      <c r="CC729" s="58"/>
      <c r="CD729" s="58"/>
      <c r="CE729" s="58"/>
      <c r="CF729" s="58"/>
      <c r="CG729" s="58"/>
      <c r="CH729" s="58"/>
    </row>
    <row r="730" spans="1:86" ht="15">
      <c r="A730" s="164"/>
      <c r="B730" s="162"/>
      <c r="C730" s="198" t="s">
        <v>14</v>
      </c>
      <c r="D730" s="217">
        <f t="shared" si="26"/>
        <v>0.88100000000000001</v>
      </c>
      <c r="E730" s="215">
        <v>0.88100000000000001</v>
      </c>
      <c r="F730" s="215"/>
      <c r="G730" s="61"/>
      <c r="H730" s="61"/>
      <c r="I730" s="61"/>
      <c r="CB730" s="58"/>
      <c r="CC730" s="58"/>
      <c r="CD730" s="58"/>
      <c r="CE730" s="58"/>
      <c r="CF730" s="58"/>
      <c r="CG730" s="58"/>
      <c r="CH730" s="58"/>
    </row>
    <row r="731" spans="1:86" ht="15">
      <c r="A731" s="164"/>
      <c r="B731" s="151" t="s">
        <v>47</v>
      </c>
      <c r="C731" s="198" t="s">
        <v>48</v>
      </c>
      <c r="D731" s="217">
        <f t="shared" si="26"/>
        <v>0</v>
      </c>
      <c r="E731" s="215"/>
      <c r="F731" s="215"/>
      <c r="G731" s="61"/>
      <c r="H731" s="61"/>
      <c r="I731" s="61"/>
      <c r="CB731" s="58"/>
      <c r="CC731" s="58"/>
      <c r="CD731" s="58"/>
      <c r="CE731" s="58"/>
      <c r="CF731" s="58"/>
      <c r="CG731" s="58"/>
      <c r="CH731" s="58"/>
    </row>
    <row r="732" spans="1:86" ht="15">
      <c r="A732" s="164"/>
      <c r="B732" s="151"/>
      <c r="C732" s="198" t="s">
        <v>14</v>
      </c>
      <c r="D732" s="217">
        <f t="shared" si="26"/>
        <v>0</v>
      </c>
      <c r="E732" s="215"/>
      <c r="F732" s="215"/>
      <c r="G732" s="61"/>
      <c r="H732" s="61"/>
      <c r="I732" s="61"/>
      <c r="CB732" s="58"/>
      <c r="CC732" s="58"/>
      <c r="CD732" s="58"/>
      <c r="CE732" s="58"/>
      <c r="CF732" s="58"/>
      <c r="CG732" s="58"/>
      <c r="CH732" s="58"/>
    </row>
    <row r="733" spans="1:86" ht="15">
      <c r="A733" s="164"/>
      <c r="B733" s="162" t="s">
        <v>50</v>
      </c>
      <c r="C733" s="198" t="s">
        <v>37</v>
      </c>
      <c r="D733" s="217">
        <f t="shared" ref="D733:D796" si="27">E733+F733</f>
        <v>0</v>
      </c>
      <c r="E733" s="215"/>
      <c r="F733" s="215"/>
      <c r="G733" s="61"/>
      <c r="H733" s="61"/>
      <c r="I733" s="61"/>
      <c r="CB733" s="58"/>
      <c r="CC733" s="58"/>
      <c r="CD733" s="58"/>
      <c r="CE733" s="58"/>
      <c r="CF733" s="58"/>
      <c r="CG733" s="58"/>
      <c r="CH733" s="58"/>
    </row>
    <row r="734" spans="1:86" ht="15">
      <c r="A734" s="164"/>
      <c r="B734" s="162"/>
      <c r="C734" s="198" t="s">
        <v>14</v>
      </c>
      <c r="D734" s="217">
        <f t="shared" si="27"/>
        <v>0</v>
      </c>
      <c r="E734" s="215"/>
      <c r="F734" s="215"/>
      <c r="G734" s="61"/>
      <c r="H734" s="61"/>
      <c r="I734" s="61"/>
      <c r="CB734" s="58"/>
      <c r="CC734" s="58"/>
      <c r="CD734" s="58"/>
      <c r="CE734" s="58"/>
      <c r="CF734" s="58"/>
      <c r="CG734" s="58"/>
      <c r="CH734" s="58"/>
    </row>
    <row r="735" spans="1:86" ht="15">
      <c r="A735" s="164">
        <v>44</v>
      </c>
      <c r="B735" s="204" t="s">
        <v>391</v>
      </c>
      <c r="C735" s="199" t="s">
        <v>14</v>
      </c>
      <c r="D735" s="217">
        <f t="shared" si="27"/>
        <v>1.6439999999999999</v>
      </c>
      <c r="E735" s="215">
        <f>E737+E739+E741+E743</f>
        <v>1.6439999999999999</v>
      </c>
      <c r="F735" s="215">
        <f>F737+F739+F741+F743</f>
        <v>0</v>
      </c>
      <c r="G735" s="61"/>
      <c r="H735" s="61"/>
      <c r="I735" s="61"/>
      <c r="CB735" s="58"/>
      <c r="CC735" s="58"/>
      <c r="CD735" s="58"/>
      <c r="CE735" s="58"/>
      <c r="CF735" s="58"/>
      <c r="CG735" s="58"/>
      <c r="CH735" s="58"/>
    </row>
    <row r="736" spans="1:86" ht="15">
      <c r="A736" s="164"/>
      <c r="B736" s="162" t="s">
        <v>215</v>
      </c>
      <c r="C736" s="198" t="s">
        <v>17</v>
      </c>
      <c r="D736" s="217">
        <f t="shared" si="27"/>
        <v>0</v>
      </c>
      <c r="E736" s="215"/>
      <c r="F736" s="215"/>
      <c r="G736" s="61"/>
      <c r="H736" s="61"/>
      <c r="I736" s="61"/>
      <c r="CB736" s="58"/>
      <c r="CC736" s="58"/>
      <c r="CD736" s="58"/>
      <c r="CE736" s="58"/>
      <c r="CF736" s="58"/>
      <c r="CG736" s="58"/>
      <c r="CH736" s="58"/>
    </row>
    <row r="737" spans="1:86" ht="15">
      <c r="A737" s="164"/>
      <c r="B737" s="162"/>
      <c r="C737" s="198" t="s">
        <v>14</v>
      </c>
      <c r="D737" s="217">
        <f t="shared" si="27"/>
        <v>0</v>
      </c>
      <c r="E737" s="215"/>
      <c r="F737" s="215"/>
      <c r="G737" s="61"/>
      <c r="H737" s="61"/>
      <c r="I737" s="61"/>
      <c r="CB737" s="58"/>
      <c r="CC737" s="58"/>
      <c r="CD737" s="58"/>
      <c r="CE737" s="58"/>
      <c r="CF737" s="58"/>
      <c r="CG737" s="58"/>
      <c r="CH737" s="58"/>
    </row>
    <row r="738" spans="1:86" ht="15">
      <c r="A738" s="164"/>
      <c r="B738" s="162" t="s">
        <v>45</v>
      </c>
      <c r="C738" s="198" t="s">
        <v>17</v>
      </c>
      <c r="D738" s="217">
        <f t="shared" si="27"/>
        <v>2.5000000000000001E-3</v>
      </c>
      <c r="E738" s="215">
        <v>2.5000000000000001E-3</v>
      </c>
      <c r="F738" s="215"/>
      <c r="G738" s="61"/>
      <c r="H738" s="61"/>
      <c r="I738" s="61"/>
      <c r="CB738" s="58"/>
      <c r="CC738" s="58"/>
      <c r="CD738" s="58"/>
      <c r="CE738" s="58"/>
      <c r="CF738" s="58"/>
      <c r="CG738" s="58"/>
      <c r="CH738" s="58"/>
    </row>
    <row r="739" spans="1:86" ht="15">
      <c r="A739" s="164"/>
      <c r="B739" s="162"/>
      <c r="C739" s="198" t="s">
        <v>14</v>
      </c>
      <c r="D739" s="217">
        <f t="shared" si="27"/>
        <v>1.6439999999999999</v>
      </c>
      <c r="E739" s="215">
        <v>1.6439999999999999</v>
      </c>
      <c r="F739" s="215"/>
      <c r="G739" s="61"/>
      <c r="H739" s="61"/>
      <c r="I739" s="61"/>
      <c r="CB739" s="58"/>
      <c r="CC739" s="58"/>
      <c r="CD739" s="58"/>
      <c r="CE739" s="58"/>
      <c r="CF739" s="58"/>
      <c r="CG739" s="58"/>
      <c r="CH739" s="58"/>
    </row>
    <row r="740" spans="1:86" ht="15">
      <c r="A740" s="164"/>
      <c r="B740" s="151" t="s">
        <v>47</v>
      </c>
      <c r="C740" s="198" t="s">
        <v>48</v>
      </c>
      <c r="D740" s="217">
        <f t="shared" si="27"/>
        <v>0</v>
      </c>
      <c r="E740" s="215"/>
      <c r="F740" s="215"/>
      <c r="G740" s="61"/>
      <c r="H740" s="61"/>
      <c r="I740" s="61"/>
      <c r="CB740" s="58"/>
      <c r="CC740" s="58"/>
      <c r="CD740" s="58"/>
      <c r="CE740" s="58"/>
      <c r="CF740" s="58"/>
      <c r="CG740" s="58"/>
      <c r="CH740" s="58"/>
    </row>
    <row r="741" spans="1:86" ht="15">
      <c r="A741" s="164"/>
      <c r="B741" s="151"/>
      <c r="C741" s="198" t="s">
        <v>14</v>
      </c>
      <c r="D741" s="217">
        <f t="shared" si="27"/>
        <v>0</v>
      </c>
      <c r="E741" s="215"/>
      <c r="F741" s="215"/>
      <c r="G741" s="61"/>
      <c r="H741" s="61"/>
      <c r="I741" s="61"/>
      <c r="CB741" s="58"/>
      <c r="CC741" s="58"/>
      <c r="CD741" s="58"/>
      <c r="CE741" s="58"/>
      <c r="CF741" s="58"/>
      <c r="CG741" s="58"/>
      <c r="CH741" s="58"/>
    </row>
    <row r="742" spans="1:86" ht="15">
      <c r="A742" s="164"/>
      <c r="B742" s="162" t="s">
        <v>50</v>
      </c>
      <c r="C742" s="198" t="s">
        <v>37</v>
      </c>
      <c r="D742" s="217">
        <f t="shared" si="27"/>
        <v>0</v>
      </c>
      <c r="E742" s="215"/>
      <c r="F742" s="215"/>
      <c r="G742" s="61"/>
      <c r="H742" s="61"/>
      <c r="I742" s="61"/>
      <c r="CB742" s="58"/>
      <c r="CC742" s="58"/>
      <c r="CD742" s="58"/>
      <c r="CE742" s="58"/>
      <c r="CF742" s="58"/>
      <c r="CG742" s="58"/>
      <c r="CH742" s="58"/>
    </row>
    <row r="743" spans="1:86" ht="15">
      <c r="A743" s="164"/>
      <c r="B743" s="162"/>
      <c r="C743" s="198" t="s">
        <v>14</v>
      </c>
      <c r="D743" s="217">
        <f t="shared" si="27"/>
        <v>0</v>
      </c>
      <c r="E743" s="215"/>
      <c r="F743" s="215"/>
      <c r="G743" s="61"/>
      <c r="H743" s="61"/>
      <c r="I743" s="61"/>
      <c r="CB743" s="58"/>
      <c r="CC743" s="58"/>
      <c r="CD743" s="58"/>
      <c r="CE743" s="58"/>
      <c r="CF743" s="58"/>
      <c r="CG743" s="58"/>
      <c r="CH743" s="58"/>
    </row>
    <row r="744" spans="1:86" ht="15">
      <c r="A744" s="164">
        <v>45</v>
      </c>
      <c r="B744" s="204" t="s">
        <v>253</v>
      </c>
      <c r="C744" s="199" t="s">
        <v>14</v>
      </c>
      <c r="D744" s="217">
        <f t="shared" si="27"/>
        <v>2.63</v>
      </c>
      <c r="E744" s="215">
        <f>E746+E748+E750+E752</f>
        <v>2.63</v>
      </c>
      <c r="F744" s="215">
        <f>F746+F748+F750+F752</f>
        <v>0</v>
      </c>
      <c r="G744" s="61"/>
      <c r="H744" s="61"/>
      <c r="I744" s="61"/>
      <c r="CB744" s="58"/>
      <c r="CC744" s="58"/>
      <c r="CD744" s="58"/>
      <c r="CE744" s="58"/>
      <c r="CF744" s="58"/>
      <c r="CG744" s="58"/>
      <c r="CH744" s="58"/>
    </row>
    <row r="745" spans="1:86" ht="15">
      <c r="A745" s="164"/>
      <c r="B745" s="162" t="s">
        <v>215</v>
      </c>
      <c r="C745" s="198" t="s">
        <v>17</v>
      </c>
      <c r="D745" s="217">
        <f t="shared" si="27"/>
        <v>0</v>
      </c>
      <c r="E745" s="215"/>
      <c r="F745" s="215"/>
      <c r="G745" s="61"/>
      <c r="H745" s="61"/>
      <c r="I745" s="61"/>
      <c r="CB745" s="58"/>
      <c r="CC745" s="58"/>
      <c r="CD745" s="58"/>
      <c r="CE745" s="58"/>
      <c r="CF745" s="58"/>
      <c r="CG745" s="58"/>
      <c r="CH745" s="58"/>
    </row>
    <row r="746" spans="1:86" ht="15">
      <c r="A746" s="164"/>
      <c r="B746" s="162"/>
      <c r="C746" s="198" t="s">
        <v>14</v>
      </c>
      <c r="D746" s="217">
        <f t="shared" si="27"/>
        <v>0</v>
      </c>
      <c r="E746" s="215"/>
      <c r="F746" s="215"/>
      <c r="G746" s="61"/>
      <c r="H746" s="61"/>
      <c r="I746" s="61"/>
      <c r="CB746" s="58"/>
      <c r="CC746" s="58"/>
      <c r="CD746" s="58"/>
      <c r="CE746" s="58"/>
      <c r="CF746" s="58"/>
      <c r="CG746" s="58"/>
      <c r="CH746" s="58"/>
    </row>
    <row r="747" spans="1:86" ht="15">
      <c r="A747" s="164"/>
      <c r="B747" s="162" t="s">
        <v>45</v>
      </c>
      <c r="C747" s="198" t="s">
        <v>17</v>
      </c>
      <c r="D747" s="217">
        <f t="shared" si="27"/>
        <v>4.0000000000000001E-3</v>
      </c>
      <c r="E747" s="215">
        <v>4.0000000000000001E-3</v>
      </c>
      <c r="F747" s="215"/>
      <c r="G747" s="61"/>
      <c r="H747" s="61"/>
      <c r="I747" s="61"/>
      <c r="CB747" s="58"/>
      <c r="CC747" s="58"/>
      <c r="CD747" s="58"/>
      <c r="CE747" s="58"/>
      <c r="CF747" s="58"/>
      <c r="CG747" s="58"/>
      <c r="CH747" s="58"/>
    </row>
    <row r="748" spans="1:86" ht="15">
      <c r="A748" s="164"/>
      <c r="B748" s="162"/>
      <c r="C748" s="198" t="s">
        <v>14</v>
      </c>
      <c r="D748" s="217">
        <f t="shared" si="27"/>
        <v>2.63</v>
      </c>
      <c r="E748" s="215">
        <v>2.63</v>
      </c>
      <c r="F748" s="215"/>
      <c r="G748" s="61"/>
      <c r="H748" s="61"/>
      <c r="I748" s="61"/>
      <c r="CB748" s="58"/>
      <c r="CC748" s="58"/>
      <c r="CD748" s="58"/>
      <c r="CE748" s="58"/>
      <c r="CF748" s="58"/>
      <c r="CG748" s="58"/>
      <c r="CH748" s="58"/>
    </row>
    <row r="749" spans="1:86" ht="15">
      <c r="A749" s="164"/>
      <c r="B749" s="151" t="s">
        <v>47</v>
      </c>
      <c r="C749" s="198" t="s">
        <v>48</v>
      </c>
      <c r="D749" s="217">
        <f t="shared" si="27"/>
        <v>0</v>
      </c>
      <c r="E749" s="215"/>
      <c r="F749" s="215"/>
      <c r="G749" s="61"/>
      <c r="H749" s="61"/>
      <c r="I749" s="61"/>
      <c r="CB749" s="58"/>
      <c r="CC749" s="58"/>
      <c r="CD749" s="58"/>
      <c r="CE749" s="58"/>
      <c r="CF749" s="58"/>
      <c r="CG749" s="58"/>
      <c r="CH749" s="58"/>
    </row>
    <row r="750" spans="1:86" ht="15">
      <c r="A750" s="164"/>
      <c r="B750" s="151"/>
      <c r="C750" s="198" t="s">
        <v>14</v>
      </c>
      <c r="D750" s="217">
        <f t="shared" si="27"/>
        <v>0</v>
      </c>
      <c r="E750" s="215"/>
      <c r="F750" s="215"/>
      <c r="G750" s="61"/>
      <c r="H750" s="61"/>
      <c r="I750" s="61"/>
      <c r="CB750" s="58"/>
      <c r="CC750" s="58"/>
      <c r="CD750" s="58"/>
      <c r="CE750" s="58"/>
      <c r="CF750" s="58"/>
      <c r="CG750" s="58"/>
      <c r="CH750" s="58"/>
    </row>
    <row r="751" spans="1:86" ht="15">
      <c r="A751" s="164"/>
      <c r="B751" s="162" t="s">
        <v>50</v>
      </c>
      <c r="C751" s="198" t="s">
        <v>37</v>
      </c>
      <c r="D751" s="217">
        <f t="shared" si="27"/>
        <v>0</v>
      </c>
      <c r="E751" s="215"/>
      <c r="F751" s="215"/>
      <c r="G751" s="61"/>
      <c r="H751" s="61"/>
      <c r="I751" s="61"/>
      <c r="CB751" s="58"/>
      <c r="CC751" s="58"/>
      <c r="CD751" s="58"/>
      <c r="CE751" s="58"/>
      <c r="CF751" s="58"/>
      <c r="CG751" s="58"/>
      <c r="CH751" s="58"/>
    </row>
    <row r="752" spans="1:86" ht="15">
      <c r="A752" s="164"/>
      <c r="B752" s="162"/>
      <c r="C752" s="198" t="s">
        <v>14</v>
      </c>
      <c r="D752" s="217">
        <f t="shared" si="27"/>
        <v>0</v>
      </c>
      <c r="E752" s="215"/>
      <c r="F752" s="215"/>
      <c r="G752" s="61"/>
      <c r="H752" s="61"/>
      <c r="I752" s="61"/>
      <c r="CB752" s="58"/>
      <c r="CC752" s="58"/>
      <c r="CD752" s="58"/>
      <c r="CE752" s="58"/>
      <c r="CF752" s="58"/>
      <c r="CG752" s="58"/>
      <c r="CH752" s="58"/>
    </row>
    <row r="753" spans="1:86" ht="15">
      <c r="A753" s="164">
        <v>46</v>
      </c>
      <c r="B753" s="204" t="s">
        <v>254</v>
      </c>
      <c r="C753" s="199" t="s">
        <v>14</v>
      </c>
      <c r="D753" s="217">
        <f t="shared" si="27"/>
        <v>40.397999999999996</v>
      </c>
      <c r="E753" s="215">
        <f>E755+E757+E759+E761</f>
        <v>40.397999999999996</v>
      </c>
      <c r="F753" s="215">
        <f>F755+F757+F759+F761</f>
        <v>0</v>
      </c>
      <c r="G753" s="61"/>
      <c r="H753" s="61"/>
      <c r="I753" s="61"/>
      <c r="CB753" s="58"/>
      <c r="CC753" s="58"/>
      <c r="CD753" s="58"/>
      <c r="CE753" s="58"/>
      <c r="CF753" s="58"/>
      <c r="CG753" s="58"/>
      <c r="CH753" s="58"/>
    </row>
    <row r="754" spans="1:86" ht="15">
      <c r="A754" s="164"/>
      <c r="B754" s="162" t="s">
        <v>215</v>
      </c>
      <c r="C754" s="198" t="s">
        <v>17</v>
      </c>
      <c r="D754" s="217">
        <f t="shared" si="27"/>
        <v>0</v>
      </c>
      <c r="E754" s="215"/>
      <c r="F754" s="215"/>
      <c r="G754" s="61"/>
      <c r="H754" s="61"/>
      <c r="I754" s="61"/>
      <c r="CB754" s="58"/>
      <c r="CC754" s="58"/>
      <c r="CD754" s="58"/>
      <c r="CE754" s="58"/>
      <c r="CF754" s="58"/>
      <c r="CG754" s="58"/>
      <c r="CH754" s="58"/>
    </row>
    <row r="755" spans="1:86" ht="15">
      <c r="A755" s="164"/>
      <c r="B755" s="162"/>
      <c r="C755" s="198" t="s">
        <v>14</v>
      </c>
      <c r="D755" s="217">
        <f t="shared" si="27"/>
        <v>0</v>
      </c>
      <c r="E755" s="215"/>
      <c r="F755" s="215"/>
      <c r="G755" s="61"/>
      <c r="H755" s="61"/>
      <c r="I755" s="61"/>
      <c r="CB755" s="58"/>
      <c r="CC755" s="58"/>
      <c r="CD755" s="58"/>
      <c r="CE755" s="58"/>
      <c r="CF755" s="58"/>
      <c r="CG755" s="58"/>
      <c r="CH755" s="58"/>
    </row>
    <row r="756" spans="1:86" ht="15">
      <c r="A756" s="164"/>
      <c r="B756" s="162" t="s">
        <v>45</v>
      </c>
      <c r="C756" s="198" t="s">
        <v>17</v>
      </c>
      <c r="D756" s="217">
        <f t="shared" si="27"/>
        <v>5.0000000000000001E-3</v>
      </c>
      <c r="E756" s="215">
        <v>5.0000000000000001E-3</v>
      </c>
      <c r="F756" s="215"/>
      <c r="G756" s="61"/>
      <c r="H756" s="61"/>
      <c r="I756" s="61"/>
      <c r="CB756" s="58"/>
      <c r="CC756" s="58"/>
      <c r="CD756" s="58"/>
      <c r="CE756" s="58"/>
      <c r="CF756" s="58"/>
      <c r="CG756" s="58"/>
      <c r="CH756" s="58"/>
    </row>
    <row r="757" spans="1:86" ht="15">
      <c r="A757" s="164"/>
      <c r="B757" s="162"/>
      <c r="C757" s="198" t="s">
        <v>14</v>
      </c>
      <c r="D757" s="217">
        <f t="shared" si="27"/>
        <v>40.397999999999996</v>
      </c>
      <c r="E757" s="215">
        <v>40.397999999999996</v>
      </c>
      <c r="F757" s="215"/>
      <c r="G757" s="61"/>
      <c r="H757" s="61"/>
      <c r="I757" s="61"/>
      <c r="CB757" s="58"/>
      <c r="CC757" s="58"/>
      <c r="CD757" s="58"/>
      <c r="CE757" s="58"/>
      <c r="CF757" s="58"/>
      <c r="CG757" s="58"/>
      <c r="CH757" s="58"/>
    </row>
    <row r="758" spans="1:86" ht="15">
      <c r="A758" s="164"/>
      <c r="B758" s="151" t="s">
        <v>47</v>
      </c>
      <c r="C758" s="198" t="s">
        <v>48</v>
      </c>
      <c r="D758" s="217">
        <f t="shared" si="27"/>
        <v>0</v>
      </c>
      <c r="E758" s="215"/>
      <c r="F758" s="215"/>
      <c r="G758" s="61"/>
      <c r="H758" s="61"/>
      <c r="I758" s="61"/>
      <c r="CB758" s="58"/>
      <c r="CC758" s="58"/>
      <c r="CD758" s="58"/>
      <c r="CE758" s="58"/>
      <c r="CF758" s="58"/>
      <c r="CG758" s="58"/>
      <c r="CH758" s="58"/>
    </row>
    <row r="759" spans="1:86" ht="15">
      <c r="A759" s="164"/>
      <c r="B759" s="151"/>
      <c r="C759" s="198" t="s">
        <v>14</v>
      </c>
      <c r="D759" s="217">
        <f t="shared" si="27"/>
        <v>0</v>
      </c>
      <c r="E759" s="215"/>
      <c r="F759" s="215"/>
      <c r="G759" s="61"/>
      <c r="H759" s="61"/>
      <c r="I759" s="61"/>
      <c r="CB759" s="58"/>
      <c r="CC759" s="58"/>
      <c r="CD759" s="58"/>
      <c r="CE759" s="58"/>
      <c r="CF759" s="58"/>
      <c r="CG759" s="58"/>
      <c r="CH759" s="58"/>
    </row>
    <row r="760" spans="1:86" ht="15">
      <c r="A760" s="164"/>
      <c r="B760" s="162" t="s">
        <v>50</v>
      </c>
      <c r="C760" s="198" t="s">
        <v>37</v>
      </c>
      <c r="D760" s="217">
        <f t="shared" si="27"/>
        <v>0</v>
      </c>
      <c r="E760" s="215"/>
      <c r="F760" s="215"/>
      <c r="G760" s="61"/>
      <c r="H760" s="61"/>
      <c r="I760" s="61"/>
      <c r="CB760" s="58"/>
      <c r="CC760" s="58"/>
      <c r="CD760" s="58"/>
      <c r="CE760" s="58"/>
      <c r="CF760" s="58"/>
      <c r="CG760" s="58"/>
      <c r="CH760" s="58"/>
    </row>
    <row r="761" spans="1:86" ht="15">
      <c r="A761" s="164"/>
      <c r="B761" s="162"/>
      <c r="C761" s="198" t="s">
        <v>14</v>
      </c>
      <c r="D761" s="217">
        <f t="shared" si="27"/>
        <v>0</v>
      </c>
      <c r="E761" s="215"/>
      <c r="F761" s="215"/>
      <c r="G761" s="61"/>
      <c r="H761" s="61"/>
      <c r="I761" s="61"/>
      <c r="CB761" s="58"/>
      <c r="CC761" s="58"/>
      <c r="CD761" s="58"/>
      <c r="CE761" s="58"/>
      <c r="CF761" s="58"/>
      <c r="CG761" s="58"/>
      <c r="CH761" s="58"/>
    </row>
    <row r="762" spans="1:86" ht="15">
      <c r="A762" s="164">
        <v>47</v>
      </c>
      <c r="B762" s="204" t="s">
        <v>255</v>
      </c>
      <c r="C762" s="199" t="s">
        <v>14</v>
      </c>
      <c r="D762" s="217">
        <f t="shared" si="27"/>
        <v>3.1080000000000001</v>
      </c>
      <c r="E762" s="215">
        <f>E764+E766+E768+E770</f>
        <v>3.1080000000000001</v>
      </c>
      <c r="F762" s="215">
        <f>F764+F766+F768+F770</f>
        <v>0</v>
      </c>
      <c r="G762" s="61"/>
      <c r="H762" s="61"/>
      <c r="I762" s="61"/>
      <c r="CB762" s="58"/>
      <c r="CC762" s="58"/>
      <c r="CD762" s="58"/>
      <c r="CE762" s="58"/>
      <c r="CF762" s="58"/>
      <c r="CG762" s="58"/>
      <c r="CH762" s="58"/>
    </row>
    <row r="763" spans="1:86" ht="15">
      <c r="A763" s="164"/>
      <c r="B763" s="162" t="s">
        <v>215</v>
      </c>
      <c r="C763" s="198" t="s">
        <v>17</v>
      </c>
      <c r="D763" s="217">
        <f t="shared" si="27"/>
        <v>0</v>
      </c>
      <c r="E763" s="215"/>
      <c r="F763" s="215"/>
      <c r="G763" s="61"/>
      <c r="H763" s="61"/>
      <c r="I763" s="61"/>
      <c r="CB763" s="58"/>
      <c r="CC763" s="58"/>
      <c r="CD763" s="58"/>
      <c r="CE763" s="58"/>
      <c r="CF763" s="58"/>
      <c r="CG763" s="58"/>
      <c r="CH763" s="58"/>
    </row>
    <row r="764" spans="1:86" ht="15">
      <c r="A764" s="164"/>
      <c r="B764" s="162"/>
      <c r="C764" s="198" t="s">
        <v>14</v>
      </c>
      <c r="D764" s="217">
        <f t="shared" si="27"/>
        <v>0</v>
      </c>
      <c r="E764" s="215"/>
      <c r="F764" s="215"/>
      <c r="G764" s="61"/>
      <c r="H764" s="61"/>
      <c r="I764" s="61"/>
      <c r="CB764" s="58"/>
      <c r="CC764" s="58"/>
      <c r="CD764" s="58"/>
      <c r="CE764" s="58"/>
      <c r="CF764" s="58"/>
      <c r="CG764" s="58"/>
      <c r="CH764" s="58"/>
    </row>
    <row r="765" spans="1:86" ht="15">
      <c r="A765" s="164"/>
      <c r="B765" s="162" t="s">
        <v>45</v>
      </c>
      <c r="C765" s="198" t="s">
        <v>17</v>
      </c>
      <c r="D765" s="217">
        <f t="shared" si="27"/>
        <v>4.1999999999999997E-3</v>
      </c>
      <c r="E765" s="215">
        <v>4.1999999999999997E-3</v>
      </c>
      <c r="F765" s="215"/>
      <c r="G765" s="61"/>
      <c r="H765" s="61"/>
      <c r="I765" s="61"/>
      <c r="CB765" s="58"/>
      <c r="CC765" s="58"/>
      <c r="CD765" s="58"/>
      <c r="CE765" s="58"/>
      <c r="CF765" s="58"/>
      <c r="CG765" s="58"/>
      <c r="CH765" s="58"/>
    </row>
    <row r="766" spans="1:86" ht="15">
      <c r="A766" s="164"/>
      <c r="B766" s="162"/>
      <c r="C766" s="198" t="s">
        <v>14</v>
      </c>
      <c r="D766" s="217">
        <f t="shared" si="27"/>
        <v>3.1080000000000001</v>
      </c>
      <c r="E766" s="215">
        <v>3.1080000000000001</v>
      </c>
      <c r="F766" s="215"/>
      <c r="G766" s="61"/>
      <c r="H766" s="61"/>
      <c r="I766" s="61"/>
      <c r="CB766" s="58"/>
      <c r="CC766" s="58"/>
      <c r="CD766" s="58"/>
      <c r="CE766" s="58"/>
      <c r="CF766" s="58"/>
      <c r="CG766" s="58"/>
      <c r="CH766" s="58"/>
    </row>
    <row r="767" spans="1:86" ht="15">
      <c r="A767" s="164"/>
      <c r="B767" s="151" t="s">
        <v>47</v>
      </c>
      <c r="C767" s="198" t="s">
        <v>48</v>
      </c>
      <c r="D767" s="217">
        <f t="shared" si="27"/>
        <v>0</v>
      </c>
      <c r="E767" s="215"/>
      <c r="F767" s="215"/>
      <c r="G767" s="61"/>
      <c r="H767" s="61"/>
      <c r="I767" s="61"/>
      <c r="CB767" s="58"/>
      <c r="CC767" s="58"/>
      <c r="CD767" s="58"/>
      <c r="CE767" s="58"/>
      <c r="CF767" s="58"/>
      <c r="CG767" s="58"/>
      <c r="CH767" s="58"/>
    </row>
    <row r="768" spans="1:86" ht="15">
      <c r="A768" s="164"/>
      <c r="B768" s="151"/>
      <c r="C768" s="198" t="s">
        <v>14</v>
      </c>
      <c r="D768" s="217">
        <f t="shared" si="27"/>
        <v>0</v>
      </c>
      <c r="E768" s="215"/>
      <c r="F768" s="215"/>
      <c r="G768" s="61"/>
      <c r="H768" s="61"/>
      <c r="I768" s="61"/>
      <c r="CB768" s="58"/>
      <c r="CC768" s="58"/>
      <c r="CD768" s="58"/>
      <c r="CE768" s="58"/>
      <c r="CF768" s="58"/>
      <c r="CG768" s="58"/>
      <c r="CH768" s="58"/>
    </row>
    <row r="769" spans="1:86" ht="15">
      <c r="A769" s="164"/>
      <c r="B769" s="162" t="s">
        <v>50</v>
      </c>
      <c r="C769" s="198" t="s">
        <v>37</v>
      </c>
      <c r="D769" s="217">
        <f t="shared" si="27"/>
        <v>0</v>
      </c>
      <c r="E769" s="215"/>
      <c r="F769" s="215"/>
      <c r="G769" s="61"/>
      <c r="H769" s="61"/>
      <c r="I769" s="61"/>
      <c r="CB769" s="58"/>
      <c r="CC769" s="58"/>
      <c r="CD769" s="58"/>
      <c r="CE769" s="58"/>
      <c r="CF769" s="58"/>
      <c r="CG769" s="58"/>
      <c r="CH769" s="58"/>
    </row>
    <row r="770" spans="1:86" ht="15">
      <c r="A770" s="164"/>
      <c r="B770" s="162"/>
      <c r="C770" s="198" t="s">
        <v>14</v>
      </c>
      <c r="D770" s="217">
        <f t="shared" si="27"/>
        <v>0</v>
      </c>
      <c r="E770" s="215"/>
      <c r="F770" s="215"/>
      <c r="G770" s="61"/>
      <c r="H770" s="61"/>
      <c r="I770" s="61"/>
      <c r="CB770" s="58"/>
      <c r="CC770" s="58"/>
      <c r="CD770" s="58"/>
      <c r="CE770" s="58"/>
      <c r="CF770" s="58"/>
      <c r="CG770" s="58"/>
      <c r="CH770" s="58"/>
    </row>
    <row r="771" spans="1:86" ht="15">
      <c r="A771" s="164">
        <v>48</v>
      </c>
      <c r="B771" s="204" t="s">
        <v>256</v>
      </c>
      <c r="C771" s="199" t="s">
        <v>14</v>
      </c>
      <c r="D771" s="217">
        <f t="shared" si="27"/>
        <v>18.387</v>
      </c>
      <c r="E771" s="215">
        <f>E773+E775+E777+E779</f>
        <v>18.387</v>
      </c>
      <c r="F771" s="215">
        <f>F773+F775+F777+F779</f>
        <v>0</v>
      </c>
      <c r="G771" s="61"/>
      <c r="H771" s="61"/>
      <c r="I771" s="61"/>
      <c r="CB771" s="58"/>
      <c r="CC771" s="58"/>
      <c r="CD771" s="58"/>
      <c r="CE771" s="58"/>
      <c r="CF771" s="58"/>
      <c r="CG771" s="58"/>
      <c r="CH771" s="58"/>
    </row>
    <row r="772" spans="1:86" ht="15">
      <c r="A772" s="164"/>
      <c r="B772" s="162" t="s">
        <v>215</v>
      </c>
      <c r="C772" s="198" t="s">
        <v>17</v>
      </c>
      <c r="D772" s="217">
        <f t="shared" si="27"/>
        <v>0</v>
      </c>
      <c r="E772" s="215"/>
      <c r="F772" s="215"/>
      <c r="G772" s="61"/>
      <c r="H772" s="61"/>
      <c r="I772" s="61"/>
      <c r="CB772" s="58"/>
      <c r="CC772" s="58"/>
      <c r="CD772" s="58"/>
      <c r="CE772" s="58"/>
      <c r="CF772" s="58"/>
      <c r="CG772" s="58"/>
      <c r="CH772" s="58"/>
    </row>
    <row r="773" spans="1:86" ht="15">
      <c r="A773" s="164"/>
      <c r="B773" s="162"/>
      <c r="C773" s="198" t="s">
        <v>14</v>
      </c>
      <c r="D773" s="217">
        <f t="shared" si="27"/>
        <v>0</v>
      </c>
      <c r="E773" s="215"/>
      <c r="F773" s="215"/>
      <c r="G773" s="61"/>
      <c r="H773" s="61"/>
      <c r="I773" s="61"/>
      <c r="CB773" s="58"/>
      <c r="CC773" s="58"/>
      <c r="CD773" s="58"/>
      <c r="CE773" s="58"/>
      <c r="CF773" s="58"/>
      <c r="CG773" s="58"/>
      <c r="CH773" s="58"/>
    </row>
    <row r="774" spans="1:86" ht="15">
      <c r="A774" s="164"/>
      <c r="B774" s="162" t="s">
        <v>45</v>
      </c>
      <c r="C774" s="198" t="s">
        <v>17</v>
      </c>
      <c r="D774" s="217">
        <f t="shared" si="27"/>
        <v>1.7500000000000002E-2</v>
      </c>
      <c r="E774" s="215">
        <v>1.7500000000000002E-2</v>
      </c>
      <c r="F774" s="215"/>
      <c r="G774" s="61"/>
      <c r="H774" s="61"/>
      <c r="I774" s="61"/>
      <c r="CB774" s="58"/>
      <c r="CC774" s="58"/>
      <c r="CD774" s="58"/>
      <c r="CE774" s="58"/>
      <c r="CF774" s="58"/>
      <c r="CG774" s="58"/>
      <c r="CH774" s="58"/>
    </row>
    <row r="775" spans="1:86" ht="15">
      <c r="A775" s="164"/>
      <c r="B775" s="162"/>
      <c r="C775" s="198" t="s">
        <v>14</v>
      </c>
      <c r="D775" s="217">
        <f t="shared" si="27"/>
        <v>18.387</v>
      </c>
      <c r="E775" s="215">
        <v>18.387</v>
      </c>
      <c r="F775" s="215"/>
      <c r="G775" s="61"/>
      <c r="H775" s="61"/>
      <c r="I775" s="61"/>
      <c r="CB775" s="58"/>
      <c r="CC775" s="58"/>
      <c r="CD775" s="58"/>
      <c r="CE775" s="58"/>
      <c r="CF775" s="58"/>
      <c r="CG775" s="58"/>
      <c r="CH775" s="58"/>
    </row>
    <row r="776" spans="1:86" ht="15">
      <c r="A776" s="164"/>
      <c r="B776" s="151" t="s">
        <v>47</v>
      </c>
      <c r="C776" s="198" t="s">
        <v>48</v>
      </c>
      <c r="D776" s="217">
        <f t="shared" si="27"/>
        <v>0</v>
      </c>
      <c r="E776" s="215"/>
      <c r="F776" s="215"/>
      <c r="G776" s="61"/>
      <c r="H776" s="61"/>
      <c r="I776" s="61"/>
      <c r="CB776" s="58"/>
      <c r="CC776" s="58"/>
      <c r="CD776" s="58"/>
      <c r="CE776" s="58"/>
      <c r="CF776" s="58"/>
      <c r="CG776" s="58"/>
      <c r="CH776" s="58"/>
    </row>
    <row r="777" spans="1:86" ht="15">
      <c r="A777" s="164"/>
      <c r="B777" s="151"/>
      <c r="C777" s="198" t="s">
        <v>14</v>
      </c>
      <c r="D777" s="217">
        <f t="shared" si="27"/>
        <v>0</v>
      </c>
      <c r="E777" s="215"/>
      <c r="F777" s="215"/>
      <c r="G777" s="61"/>
      <c r="H777" s="61"/>
      <c r="I777" s="61"/>
      <c r="CB777" s="58"/>
      <c r="CC777" s="58"/>
      <c r="CD777" s="58"/>
      <c r="CE777" s="58"/>
      <c r="CF777" s="58"/>
      <c r="CG777" s="58"/>
      <c r="CH777" s="58"/>
    </row>
    <row r="778" spans="1:86" ht="15">
      <c r="A778" s="164"/>
      <c r="B778" s="162" t="s">
        <v>50</v>
      </c>
      <c r="C778" s="198" t="s">
        <v>37</v>
      </c>
      <c r="D778" s="217">
        <f t="shared" si="27"/>
        <v>0</v>
      </c>
      <c r="E778" s="215"/>
      <c r="F778" s="215"/>
      <c r="G778" s="61"/>
      <c r="H778" s="61"/>
      <c r="I778" s="61"/>
      <c r="CB778" s="58"/>
      <c r="CC778" s="58"/>
      <c r="CD778" s="58"/>
      <c r="CE778" s="58"/>
      <c r="CF778" s="58"/>
      <c r="CG778" s="58"/>
      <c r="CH778" s="58"/>
    </row>
    <row r="779" spans="1:86" ht="15">
      <c r="A779" s="164"/>
      <c r="B779" s="162"/>
      <c r="C779" s="198" t="s">
        <v>14</v>
      </c>
      <c r="D779" s="217">
        <f t="shared" si="27"/>
        <v>0</v>
      </c>
      <c r="E779" s="215"/>
      <c r="F779" s="215"/>
      <c r="G779" s="61"/>
      <c r="H779" s="61"/>
      <c r="I779" s="61"/>
      <c r="CB779" s="58"/>
      <c r="CC779" s="58"/>
      <c r="CD779" s="58"/>
      <c r="CE779" s="58"/>
      <c r="CF779" s="58"/>
      <c r="CG779" s="58"/>
      <c r="CH779" s="58"/>
    </row>
    <row r="780" spans="1:86" ht="15">
      <c r="A780" s="164">
        <v>49</v>
      </c>
      <c r="B780" s="204" t="s">
        <v>257</v>
      </c>
      <c r="C780" s="199" t="s">
        <v>14</v>
      </c>
      <c r="D780" s="217">
        <f t="shared" si="27"/>
        <v>13.897</v>
      </c>
      <c r="E780" s="215">
        <f>E782+E784+E786+E788</f>
        <v>13.897</v>
      </c>
      <c r="F780" s="215">
        <f>F782+F784+F786+F788</f>
        <v>0</v>
      </c>
      <c r="G780" s="61"/>
      <c r="H780" s="61"/>
      <c r="I780" s="61"/>
      <c r="CB780" s="58"/>
      <c r="CC780" s="58"/>
      <c r="CD780" s="58"/>
      <c r="CE780" s="58"/>
      <c r="CF780" s="58"/>
      <c r="CG780" s="58"/>
      <c r="CH780" s="58"/>
    </row>
    <row r="781" spans="1:86" ht="15">
      <c r="A781" s="164"/>
      <c r="B781" s="162" t="s">
        <v>215</v>
      </c>
      <c r="C781" s="198" t="s">
        <v>17</v>
      </c>
      <c r="D781" s="217">
        <f t="shared" si="27"/>
        <v>0</v>
      </c>
      <c r="E781" s="215"/>
      <c r="F781" s="215"/>
      <c r="G781" s="61"/>
      <c r="H781" s="61"/>
      <c r="I781" s="61"/>
      <c r="CB781" s="58"/>
      <c r="CC781" s="58"/>
      <c r="CD781" s="58"/>
      <c r="CE781" s="58"/>
      <c r="CF781" s="58"/>
      <c r="CG781" s="58"/>
      <c r="CH781" s="58"/>
    </row>
    <row r="782" spans="1:86" ht="15">
      <c r="A782" s="164"/>
      <c r="B782" s="162"/>
      <c r="C782" s="198" t="s">
        <v>14</v>
      </c>
      <c r="D782" s="217">
        <f t="shared" si="27"/>
        <v>0</v>
      </c>
      <c r="E782" s="215"/>
      <c r="F782" s="215"/>
      <c r="G782" s="61"/>
      <c r="H782" s="61"/>
      <c r="I782" s="61"/>
      <c r="CB782" s="58"/>
      <c r="CC782" s="58"/>
      <c r="CD782" s="58"/>
      <c r="CE782" s="58"/>
      <c r="CF782" s="58"/>
      <c r="CG782" s="58"/>
      <c r="CH782" s="58"/>
    </row>
    <row r="783" spans="1:86" ht="15">
      <c r="A783" s="164"/>
      <c r="B783" s="162" t="s">
        <v>45</v>
      </c>
      <c r="C783" s="198" t="s">
        <v>17</v>
      </c>
      <c r="D783" s="217">
        <f t="shared" si="27"/>
        <v>2E-3</v>
      </c>
      <c r="E783" s="215">
        <v>2E-3</v>
      </c>
      <c r="F783" s="215"/>
      <c r="G783" s="61"/>
      <c r="H783" s="61"/>
      <c r="I783" s="61"/>
      <c r="CB783" s="58"/>
      <c r="CC783" s="58"/>
      <c r="CD783" s="58"/>
      <c r="CE783" s="58"/>
      <c r="CF783" s="58"/>
      <c r="CG783" s="58"/>
      <c r="CH783" s="58"/>
    </row>
    <row r="784" spans="1:86" ht="15">
      <c r="A784" s="164"/>
      <c r="B784" s="162"/>
      <c r="C784" s="198" t="s">
        <v>14</v>
      </c>
      <c r="D784" s="217">
        <f t="shared" si="27"/>
        <v>13.897</v>
      </c>
      <c r="E784" s="215">
        <v>13.897</v>
      </c>
      <c r="F784" s="215"/>
      <c r="G784" s="61"/>
      <c r="H784" s="61"/>
      <c r="I784" s="61"/>
      <c r="CB784" s="58"/>
      <c r="CC784" s="58"/>
      <c r="CD784" s="58"/>
      <c r="CE784" s="58"/>
      <c r="CF784" s="58"/>
      <c r="CG784" s="58"/>
      <c r="CH784" s="58"/>
    </row>
    <row r="785" spans="1:86" ht="15">
      <c r="A785" s="164"/>
      <c r="B785" s="151" t="s">
        <v>47</v>
      </c>
      <c r="C785" s="198" t="s">
        <v>48</v>
      </c>
      <c r="D785" s="217">
        <f t="shared" si="27"/>
        <v>0</v>
      </c>
      <c r="E785" s="215"/>
      <c r="F785" s="215"/>
      <c r="G785" s="61"/>
      <c r="H785" s="61"/>
      <c r="I785" s="61"/>
      <c r="CB785" s="58"/>
      <c r="CC785" s="58"/>
      <c r="CD785" s="58"/>
      <c r="CE785" s="58"/>
      <c r="CF785" s="58"/>
      <c r="CG785" s="58"/>
      <c r="CH785" s="58"/>
    </row>
    <row r="786" spans="1:86" ht="15">
      <c r="A786" s="164"/>
      <c r="B786" s="151"/>
      <c r="C786" s="198" t="s">
        <v>14</v>
      </c>
      <c r="D786" s="217">
        <f t="shared" si="27"/>
        <v>0</v>
      </c>
      <c r="E786" s="215"/>
      <c r="F786" s="215"/>
      <c r="G786" s="61"/>
      <c r="H786" s="61"/>
      <c r="I786" s="61"/>
      <c r="CB786" s="58"/>
      <c r="CC786" s="58"/>
      <c r="CD786" s="58"/>
      <c r="CE786" s="58"/>
      <c r="CF786" s="58"/>
      <c r="CG786" s="58"/>
      <c r="CH786" s="58"/>
    </row>
    <row r="787" spans="1:86" ht="15">
      <c r="A787" s="164"/>
      <c r="B787" s="162" t="s">
        <v>50</v>
      </c>
      <c r="C787" s="198" t="s">
        <v>37</v>
      </c>
      <c r="D787" s="217">
        <f t="shared" si="27"/>
        <v>0</v>
      </c>
      <c r="E787" s="215"/>
      <c r="F787" s="215"/>
      <c r="G787" s="61"/>
      <c r="H787" s="61"/>
      <c r="I787" s="61"/>
      <c r="CB787" s="58"/>
      <c r="CC787" s="58"/>
      <c r="CD787" s="58"/>
      <c r="CE787" s="58"/>
      <c r="CF787" s="58"/>
      <c r="CG787" s="58"/>
      <c r="CH787" s="58"/>
    </row>
    <row r="788" spans="1:86" ht="15">
      <c r="A788" s="164"/>
      <c r="B788" s="162"/>
      <c r="C788" s="198" t="s">
        <v>14</v>
      </c>
      <c r="D788" s="217">
        <f t="shared" si="27"/>
        <v>0</v>
      </c>
      <c r="E788" s="215"/>
      <c r="F788" s="215"/>
      <c r="G788" s="61"/>
      <c r="H788" s="61"/>
      <c r="I788" s="61"/>
      <c r="CB788" s="58"/>
      <c r="CC788" s="58"/>
      <c r="CD788" s="58"/>
      <c r="CE788" s="58"/>
      <c r="CF788" s="58"/>
      <c r="CG788" s="58"/>
      <c r="CH788" s="58"/>
    </row>
    <row r="789" spans="1:86" ht="15">
      <c r="A789" s="164">
        <v>50</v>
      </c>
      <c r="B789" s="204" t="s">
        <v>258</v>
      </c>
      <c r="C789" s="199" t="s">
        <v>14</v>
      </c>
      <c r="D789" s="217">
        <f t="shared" si="27"/>
        <v>3.7050000000000001</v>
      </c>
      <c r="E789" s="215">
        <f>E791+E793+E795+E797</f>
        <v>3.7050000000000001</v>
      </c>
      <c r="F789" s="215">
        <f>F791+F793+F795+F797</f>
        <v>0</v>
      </c>
      <c r="G789" s="61"/>
      <c r="H789" s="61"/>
      <c r="I789" s="61"/>
      <c r="CB789" s="58"/>
      <c r="CC789" s="58"/>
      <c r="CD789" s="58"/>
      <c r="CE789" s="58"/>
      <c r="CF789" s="58"/>
      <c r="CG789" s="58"/>
      <c r="CH789" s="58"/>
    </row>
    <row r="790" spans="1:86" ht="15">
      <c r="A790" s="164"/>
      <c r="B790" s="162" t="s">
        <v>215</v>
      </c>
      <c r="C790" s="198" t="s">
        <v>17</v>
      </c>
      <c r="D790" s="217">
        <f t="shared" si="27"/>
        <v>0</v>
      </c>
      <c r="E790" s="215"/>
      <c r="F790" s="215"/>
      <c r="G790" s="61"/>
      <c r="H790" s="61"/>
      <c r="I790" s="61"/>
      <c r="CB790" s="58"/>
      <c r="CC790" s="58"/>
      <c r="CD790" s="58"/>
      <c r="CE790" s="58"/>
      <c r="CF790" s="58"/>
      <c r="CG790" s="58"/>
      <c r="CH790" s="58"/>
    </row>
    <row r="791" spans="1:86" ht="15">
      <c r="A791" s="164"/>
      <c r="B791" s="162"/>
      <c r="C791" s="198" t="s">
        <v>14</v>
      </c>
      <c r="D791" s="217">
        <f t="shared" si="27"/>
        <v>0</v>
      </c>
      <c r="E791" s="215"/>
      <c r="F791" s="215"/>
      <c r="G791" s="61"/>
      <c r="H791" s="61"/>
      <c r="I791" s="61"/>
      <c r="CB791" s="58"/>
      <c r="CC791" s="58"/>
      <c r="CD791" s="58"/>
      <c r="CE791" s="58"/>
      <c r="CF791" s="58"/>
      <c r="CG791" s="58"/>
      <c r="CH791" s="58"/>
    </row>
    <row r="792" spans="1:86" ht="15">
      <c r="A792" s="164"/>
      <c r="B792" s="162" t="s">
        <v>45</v>
      </c>
      <c r="C792" s="198" t="s">
        <v>17</v>
      </c>
      <c r="D792" s="217">
        <f t="shared" si="27"/>
        <v>3.0000000000000001E-3</v>
      </c>
      <c r="E792" s="215">
        <v>3.0000000000000001E-3</v>
      </c>
      <c r="F792" s="215"/>
      <c r="G792" s="61"/>
      <c r="H792" s="61"/>
      <c r="I792" s="61"/>
      <c r="CB792" s="58"/>
      <c r="CC792" s="58"/>
      <c r="CD792" s="58"/>
      <c r="CE792" s="58"/>
      <c r="CF792" s="58"/>
      <c r="CG792" s="58"/>
      <c r="CH792" s="58"/>
    </row>
    <row r="793" spans="1:86" ht="15">
      <c r="A793" s="164"/>
      <c r="B793" s="162"/>
      <c r="C793" s="198" t="s">
        <v>14</v>
      </c>
      <c r="D793" s="217">
        <f t="shared" si="27"/>
        <v>3.7050000000000001</v>
      </c>
      <c r="E793" s="215">
        <v>3.7050000000000001</v>
      </c>
      <c r="F793" s="215"/>
      <c r="G793" s="61"/>
      <c r="H793" s="61"/>
      <c r="I793" s="61"/>
      <c r="CB793" s="58"/>
      <c r="CC793" s="58"/>
      <c r="CD793" s="58"/>
      <c r="CE793" s="58"/>
      <c r="CF793" s="58"/>
      <c r="CG793" s="58"/>
      <c r="CH793" s="58"/>
    </row>
    <row r="794" spans="1:86" ht="15">
      <c r="A794" s="164"/>
      <c r="B794" s="151" t="s">
        <v>47</v>
      </c>
      <c r="C794" s="198" t="s">
        <v>48</v>
      </c>
      <c r="D794" s="217">
        <f t="shared" si="27"/>
        <v>0</v>
      </c>
      <c r="E794" s="215"/>
      <c r="F794" s="215"/>
      <c r="G794" s="61"/>
      <c r="H794" s="61"/>
      <c r="I794" s="61"/>
      <c r="CB794" s="58"/>
      <c r="CC794" s="58"/>
      <c r="CD794" s="58"/>
      <c r="CE794" s="58"/>
      <c r="CF794" s="58"/>
      <c r="CG794" s="58"/>
      <c r="CH794" s="58"/>
    </row>
    <row r="795" spans="1:86" ht="15">
      <c r="A795" s="164"/>
      <c r="B795" s="151"/>
      <c r="C795" s="198" t="s">
        <v>14</v>
      </c>
      <c r="D795" s="217">
        <f t="shared" si="27"/>
        <v>0</v>
      </c>
      <c r="E795" s="215"/>
      <c r="F795" s="215"/>
      <c r="G795" s="61"/>
      <c r="H795" s="61"/>
      <c r="I795" s="61"/>
      <c r="CB795" s="58"/>
      <c r="CC795" s="58"/>
      <c r="CD795" s="58"/>
      <c r="CE795" s="58"/>
      <c r="CF795" s="58"/>
      <c r="CG795" s="58"/>
      <c r="CH795" s="58"/>
    </row>
    <row r="796" spans="1:86" ht="15">
      <c r="A796" s="164"/>
      <c r="B796" s="162" t="s">
        <v>50</v>
      </c>
      <c r="C796" s="198" t="s">
        <v>37</v>
      </c>
      <c r="D796" s="217">
        <f t="shared" si="27"/>
        <v>0</v>
      </c>
      <c r="E796" s="215"/>
      <c r="F796" s="215"/>
      <c r="G796" s="61"/>
      <c r="H796" s="61"/>
      <c r="I796" s="61"/>
      <c r="CB796" s="58"/>
      <c r="CC796" s="58"/>
      <c r="CD796" s="58"/>
      <c r="CE796" s="58"/>
      <c r="CF796" s="58"/>
      <c r="CG796" s="58"/>
      <c r="CH796" s="58"/>
    </row>
    <row r="797" spans="1:86" ht="15">
      <c r="A797" s="164"/>
      <c r="B797" s="162"/>
      <c r="C797" s="198" t="s">
        <v>14</v>
      </c>
      <c r="D797" s="217">
        <f t="shared" ref="D797:D830" si="28">E797+F797</f>
        <v>0</v>
      </c>
      <c r="E797" s="215"/>
      <c r="F797" s="215"/>
      <c r="G797" s="61"/>
      <c r="H797" s="61"/>
      <c r="I797" s="61"/>
      <c r="CB797" s="58"/>
      <c r="CC797" s="58"/>
      <c r="CD797" s="58"/>
      <c r="CE797" s="58"/>
      <c r="CF797" s="58"/>
      <c r="CG797" s="58"/>
      <c r="CH797" s="58"/>
    </row>
    <row r="798" spans="1:86" ht="15">
      <c r="A798" s="164">
        <v>51</v>
      </c>
      <c r="B798" s="204" t="s">
        <v>259</v>
      </c>
      <c r="C798" s="199" t="s">
        <v>14</v>
      </c>
      <c r="D798" s="217">
        <f t="shared" si="28"/>
        <v>1.9730000000000001</v>
      </c>
      <c r="E798" s="215">
        <f>E800+E802+E804+E806</f>
        <v>1.9730000000000001</v>
      </c>
      <c r="F798" s="215">
        <f>F800+F802+F804+F806</f>
        <v>0</v>
      </c>
      <c r="G798" s="61"/>
      <c r="H798" s="61"/>
      <c r="I798" s="61"/>
      <c r="CB798" s="58"/>
      <c r="CC798" s="58"/>
      <c r="CD798" s="58"/>
      <c r="CE798" s="58"/>
      <c r="CF798" s="58"/>
      <c r="CG798" s="58"/>
      <c r="CH798" s="58"/>
    </row>
    <row r="799" spans="1:86" ht="15">
      <c r="A799" s="164"/>
      <c r="B799" s="162" t="s">
        <v>215</v>
      </c>
      <c r="C799" s="198" t="s">
        <v>17</v>
      </c>
      <c r="D799" s="217">
        <f t="shared" si="28"/>
        <v>0</v>
      </c>
      <c r="E799" s="215"/>
      <c r="F799" s="215"/>
      <c r="G799" s="61"/>
      <c r="H799" s="61"/>
      <c r="I799" s="61"/>
      <c r="CB799" s="58"/>
      <c r="CC799" s="58"/>
      <c r="CD799" s="58"/>
      <c r="CE799" s="58"/>
      <c r="CF799" s="58"/>
      <c r="CG799" s="58"/>
      <c r="CH799" s="58"/>
    </row>
    <row r="800" spans="1:86" ht="15">
      <c r="A800" s="164"/>
      <c r="B800" s="162"/>
      <c r="C800" s="198" t="s">
        <v>14</v>
      </c>
      <c r="D800" s="217">
        <f t="shared" si="28"/>
        <v>0</v>
      </c>
      <c r="E800" s="215"/>
      <c r="F800" s="215"/>
      <c r="G800" s="61"/>
      <c r="H800" s="61"/>
      <c r="I800" s="61"/>
      <c r="CB800" s="58"/>
      <c r="CC800" s="58"/>
      <c r="CD800" s="58"/>
      <c r="CE800" s="58"/>
      <c r="CF800" s="58"/>
      <c r="CG800" s="58"/>
      <c r="CH800" s="58"/>
    </row>
    <row r="801" spans="1:86" ht="15">
      <c r="A801" s="164"/>
      <c r="B801" s="162" t="s">
        <v>45</v>
      </c>
      <c r="C801" s="198" t="s">
        <v>17</v>
      </c>
      <c r="D801" s="217">
        <f t="shared" si="28"/>
        <v>3.0000000000000001E-3</v>
      </c>
      <c r="E801" s="215">
        <v>3.0000000000000001E-3</v>
      </c>
      <c r="F801" s="215"/>
      <c r="G801" s="61"/>
      <c r="H801" s="61"/>
      <c r="I801" s="61"/>
      <c r="CB801" s="58"/>
      <c r="CC801" s="58"/>
      <c r="CD801" s="58"/>
      <c r="CE801" s="58"/>
      <c r="CF801" s="58"/>
      <c r="CG801" s="58"/>
      <c r="CH801" s="58"/>
    </row>
    <row r="802" spans="1:86" ht="15">
      <c r="A802" s="164"/>
      <c r="B802" s="162"/>
      <c r="C802" s="198" t="s">
        <v>14</v>
      </c>
      <c r="D802" s="217">
        <f t="shared" si="28"/>
        <v>1.9730000000000001</v>
      </c>
      <c r="E802" s="215">
        <v>1.9730000000000001</v>
      </c>
      <c r="F802" s="215"/>
      <c r="G802" s="61"/>
      <c r="H802" s="61"/>
      <c r="I802" s="61"/>
      <c r="CB802" s="58"/>
      <c r="CC802" s="58"/>
      <c r="CD802" s="58"/>
      <c r="CE802" s="58"/>
      <c r="CF802" s="58"/>
      <c r="CG802" s="58"/>
      <c r="CH802" s="58"/>
    </row>
    <row r="803" spans="1:86" ht="15">
      <c r="A803" s="164"/>
      <c r="B803" s="151" t="s">
        <v>47</v>
      </c>
      <c r="C803" s="198" t="s">
        <v>48</v>
      </c>
      <c r="D803" s="217">
        <f t="shared" si="28"/>
        <v>0</v>
      </c>
      <c r="E803" s="215"/>
      <c r="F803" s="215"/>
      <c r="G803" s="61"/>
      <c r="H803" s="61"/>
      <c r="I803" s="61"/>
      <c r="CB803" s="58"/>
      <c r="CC803" s="58"/>
      <c r="CD803" s="58"/>
      <c r="CE803" s="58"/>
      <c r="CF803" s="58"/>
      <c r="CG803" s="58"/>
      <c r="CH803" s="58"/>
    </row>
    <row r="804" spans="1:86" ht="15">
      <c r="A804" s="164"/>
      <c r="B804" s="151"/>
      <c r="C804" s="198" t="s">
        <v>14</v>
      </c>
      <c r="D804" s="217">
        <f t="shared" si="28"/>
        <v>0</v>
      </c>
      <c r="E804" s="215"/>
      <c r="F804" s="215"/>
      <c r="G804" s="61"/>
      <c r="H804" s="61"/>
      <c r="I804" s="61"/>
      <c r="CB804" s="58"/>
      <c r="CC804" s="58"/>
      <c r="CD804" s="58"/>
      <c r="CE804" s="58"/>
      <c r="CF804" s="58"/>
      <c r="CG804" s="58"/>
      <c r="CH804" s="58"/>
    </row>
    <row r="805" spans="1:86" ht="15">
      <c r="A805" s="164"/>
      <c r="B805" s="163" t="s">
        <v>50</v>
      </c>
      <c r="C805" s="198" t="s">
        <v>37</v>
      </c>
      <c r="D805" s="217">
        <f t="shared" si="28"/>
        <v>0</v>
      </c>
      <c r="E805" s="215"/>
      <c r="F805" s="215"/>
      <c r="G805" s="61"/>
      <c r="H805" s="61"/>
      <c r="I805" s="61"/>
      <c r="CB805" s="58"/>
      <c r="CC805" s="58"/>
      <c r="CD805" s="58"/>
      <c r="CE805" s="58"/>
      <c r="CF805" s="58"/>
      <c r="CG805" s="58"/>
      <c r="CH805" s="58"/>
    </row>
    <row r="806" spans="1:86" ht="15">
      <c r="A806" s="164"/>
      <c r="B806" s="163"/>
      <c r="C806" s="198" t="s">
        <v>14</v>
      </c>
      <c r="D806" s="217">
        <f t="shared" si="28"/>
        <v>0</v>
      </c>
      <c r="E806" s="215"/>
      <c r="F806" s="215"/>
      <c r="G806" s="61"/>
      <c r="H806" s="61"/>
      <c r="I806" s="61"/>
      <c r="CB806" s="58"/>
      <c r="CC806" s="58"/>
      <c r="CD806" s="58"/>
      <c r="CE806" s="58"/>
      <c r="CF806" s="58"/>
      <c r="CG806" s="58"/>
      <c r="CH806" s="58"/>
    </row>
    <row r="807" spans="1:86" ht="15" hidden="1">
      <c r="A807" s="164">
        <v>52</v>
      </c>
      <c r="B807" s="94"/>
      <c r="C807" s="199" t="s">
        <v>14</v>
      </c>
      <c r="D807" s="217">
        <f t="shared" si="28"/>
        <v>0</v>
      </c>
      <c r="E807" s="215">
        <f>E809+E811+E813+E815</f>
        <v>0</v>
      </c>
      <c r="F807" s="215">
        <f>F809+F811+F813+F815</f>
        <v>0</v>
      </c>
      <c r="G807" s="61"/>
      <c r="H807" s="61"/>
      <c r="I807" s="61"/>
      <c r="CB807" s="58"/>
      <c r="CC807" s="58"/>
      <c r="CD807" s="58"/>
      <c r="CE807" s="58"/>
      <c r="CF807" s="58"/>
      <c r="CG807" s="58"/>
      <c r="CH807" s="58"/>
    </row>
    <row r="808" spans="1:86" ht="15" hidden="1">
      <c r="A808" s="164"/>
      <c r="B808" s="162" t="s">
        <v>215</v>
      </c>
      <c r="C808" s="198" t="s">
        <v>17</v>
      </c>
      <c r="D808" s="217">
        <f t="shared" si="28"/>
        <v>0</v>
      </c>
      <c r="E808" s="215"/>
      <c r="F808" s="215"/>
      <c r="G808" s="61"/>
      <c r="H808" s="61"/>
      <c r="I808" s="61"/>
      <c r="CB808" s="58"/>
      <c r="CC808" s="58"/>
      <c r="CD808" s="58"/>
      <c r="CE808" s="58"/>
      <c r="CF808" s="58"/>
      <c r="CG808" s="58"/>
      <c r="CH808" s="58"/>
    </row>
    <row r="809" spans="1:86" ht="15" hidden="1">
      <c r="A809" s="164"/>
      <c r="B809" s="162"/>
      <c r="C809" s="198" t="s">
        <v>14</v>
      </c>
      <c r="D809" s="217">
        <f t="shared" si="28"/>
        <v>0</v>
      </c>
      <c r="E809" s="215"/>
      <c r="F809" s="215"/>
      <c r="G809" s="61"/>
      <c r="H809" s="61"/>
      <c r="I809" s="61"/>
      <c r="CB809" s="58"/>
      <c r="CC809" s="58"/>
      <c r="CD809" s="58"/>
      <c r="CE809" s="58"/>
      <c r="CF809" s="58"/>
      <c r="CG809" s="58"/>
      <c r="CH809" s="58"/>
    </row>
    <row r="810" spans="1:86" ht="15" hidden="1">
      <c r="A810" s="164"/>
      <c r="B810" s="162" t="s">
        <v>45</v>
      </c>
      <c r="C810" s="198" t="s">
        <v>17</v>
      </c>
      <c r="D810" s="217">
        <f t="shared" si="28"/>
        <v>0</v>
      </c>
      <c r="E810" s="215"/>
      <c r="F810" s="215"/>
      <c r="G810" s="61"/>
      <c r="H810" s="61"/>
      <c r="I810" s="61"/>
      <c r="CB810" s="58"/>
      <c r="CC810" s="58"/>
      <c r="CD810" s="58"/>
      <c r="CE810" s="58"/>
      <c r="CF810" s="58"/>
      <c r="CG810" s="58"/>
      <c r="CH810" s="58"/>
    </row>
    <row r="811" spans="1:86" ht="15" hidden="1">
      <c r="A811" s="164"/>
      <c r="B811" s="162"/>
      <c r="C811" s="198" t="s">
        <v>14</v>
      </c>
      <c r="D811" s="217">
        <f t="shared" si="28"/>
        <v>0</v>
      </c>
      <c r="E811" s="215"/>
      <c r="F811" s="215"/>
      <c r="G811" s="61"/>
      <c r="H811" s="61"/>
      <c r="I811" s="61"/>
      <c r="CB811" s="58"/>
      <c r="CC811" s="58"/>
      <c r="CD811" s="58"/>
      <c r="CE811" s="58"/>
      <c r="CF811" s="58"/>
      <c r="CG811" s="58"/>
      <c r="CH811" s="58"/>
    </row>
    <row r="812" spans="1:86" ht="15" hidden="1">
      <c r="A812" s="164"/>
      <c r="B812" s="151" t="s">
        <v>47</v>
      </c>
      <c r="C812" s="198" t="s">
        <v>48</v>
      </c>
      <c r="D812" s="217">
        <f t="shared" si="28"/>
        <v>0</v>
      </c>
      <c r="E812" s="215"/>
      <c r="F812" s="215"/>
      <c r="G812" s="61"/>
      <c r="H812" s="61"/>
      <c r="I812" s="61"/>
      <c r="CB812" s="58"/>
      <c r="CC812" s="58"/>
      <c r="CD812" s="58"/>
      <c r="CE812" s="58"/>
      <c r="CF812" s="58"/>
      <c r="CG812" s="58"/>
      <c r="CH812" s="58"/>
    </row>
    <row r="813" spans="1:86" ht="15" hidden="1">
      <c r="A813" s="164"/>
      <c r="B813" s="151"/>
      <c r="C813" s="198" t="s">
        <v>14</v>
      </c>
      <c r="D813" s="217">
        <f t="shared" si="28"/>
        <v>0</v>
      </c>
      <c r="E813" s="215"/>
      <c r="F813" s="215"/>
      <c r="G813" s="61"/>
      <c r="H813" s="61"/>
      <c r="I813" s="61"/>
      <c r="CB813" s="58"/>
      <c r="CC813" s="58"/>
      <c r="CD813" s="58"/>
      <c r="CE813" s="58"/>
      <c r="CF813" s="58"/>
      <c r="CG813" s="58"/>
      <c r="CH813" s="58"/>
    </row>
    <row r="814" spans="1:86" ht="15" hidden="1">
      <c r="A814" s="164"/>
      <c r="B814" s="163" t="s">
        <v>50</v>
      </c>
      <c r="C814" s="198" t="s">
        <v>37</v>
      </c>
      <c r="D814" s="217">
        <f t="shared" si="28"/>
        <v>0</v>
      </c>
      <c r="E814" s="215"/>
      <c r="F814" s="215"/>
      <c r="G814" s="61"/>
      <c r="H814" s="61"/>
      <c r="I814" s="61"/>
      <c r="CB814" s="58"/>
      <c r="CC814" s="58"/>
      <c r="CD814" s="58"/>
      <c r="CE814" s="58"/>
      <c r="CF814" s="58"/>
      <c r="CG814" s="58"/>
      <c r="CH814" s="58"/>
    </row>
    <row r="815" spans="1:86" ht="15" hidden="1">
      <c r="A815" s="164"/>
      <c r="B815" s="163"/>
      <c r="C815" s="198" t="s">
        <v>14</v>
      </c>
      <c r="D815" s="217">
        <f t="shared" si="28"/>
        <v>0</v>
      </c>
      <c r="E815" s="215"/>
      <c r="F815" s="215"/>
      <c r="G815" s="61"/>
      <c r="H815" s="61"/>
      <c r="I815" s="61"/>
      <c r="CB815" s="58"/>
      <c r="CC815" s="58"/>
      <c r="CD815" s="58"/>
      <c r="CE815" s="58"/>
      <c r="CF815" s="58"/>
      <c r="CG815" s="58"/>
      <c r="CH815" s="58"/>
    </row>
    <row r="816" spans="1:86" ht="15">
      <c r="A816" s="146" t="s">
        <v>54</v>
      </c>
      <c r="B816" s="166" t="s">
        <v>260</v>
      </c>
      <c r="C816" s="119" t="s">
        <v>17</v>
      </c>
      <c r="D816" s="214">
        <f t="shared" si="28"/>
        <v>18.591999999999999</v>
      </c>
      <c r="E816" s="214"/>
      <c r="F816" s="214">
        <f>F819+F822+F825+F828+F831+F834+F837+F840+F843+F846+F849+F852+F855+F858+F861+F864+F867+F870+F873+F876+F879+F882+F885+F888+F891+F894+F897+F900+F903+F906+F909+F912+F915+F918+F921+F924+F927+F930</f>
        <v>18.591999999999999</v>
      </c>
    </row>
    <row r="817" spans="1:6" ht="15">
      <c r="A817" s="146"/>
      <c r="B817" s="167"/>
      <c r="C817" s="119" t="s">
        <v>53</v>
      </c>
      <c r="D817" s="214">
        <f t="shared" si="28"/>
        <v>38</v>
      </c>
      <c r="E817" s="214"/>
      <c r="F817" s="214">
        <f t="shared" ref="F817:F818" si="29">F820+F823+F826+F829+F832+F835+F838+F841+F844+F847+F850+F853+F856+F859+F862+F865+F868+F871+F874+F877+F880+F883+F886+F889+F892+F895+F898+F901+F904+F907+F910+F913+F916+F919+F922+F925+F928+F931</f>
        <v>38</v>
      </c>
    </row>
    <row r="818" spans="1:6" ht="15">
      <c r="A818" s="146"/>
      <c r="B818" s="167"/>
      <c r="C818" s="119" t="s">
        <v>14</v>
      </c>
      <c r="D818" s="214">
        <f t="shared" si="28"/>
        <v>8194.4110000000001</v>
      </c>
      <c r="E818" s="214"/>
      <c r="F818" s="214">
        <f t="shared" si="29"/>
        <v>8194.4110000000001</v>
      </c>
    </row>
    <row r="819" spans="1:6" s="100" customFormat="1" ht="15.75">
      <c r="A819" s="96" t="s">
        <v>261</v>
      </c>
      <c r="B819" s="97" t="s">
        <v>262</v>
      </c>
      <c r="C819" s="199" t="s">
        <v>17</v>
      </c>
      <c r="D819" s="218">
        <f t="shared" si="28"/>
        <v>0.46100000000000002</v>
      </c>
      <c r="E819" s="218"/>
      <c r="F819" s="219">
        <v>0.46100000000000002</v>
      </c>
    </row>
    <row r="820" spans="1:6" s="102" customFormat="1" ht="15.75">
      <c r="A820" s="96"/>
      <c r="B820" s="101"/>
      <c r="C820" s="199" t="s">
        <v>53</v>
      </c>
      <c r="D820" s="218">
        <f t="shared" si="28"/>
        <v>1</v>
      </c>
      <c r="E820" s="218"/>
      <c r="F820" s="219">
        <v>1</v>
      </c>
    </row>
    <row r="821" spans="1:6" s="105" customFormat="1" ht="15.75">
      <c r="A821" s="96"/>
      <c r="B821" s="103"/>
      <c r="C821" s="199" t="s">
        <v>14</v>
      </c>
      <c r="D821" s="218">
        <f t="shared" si="28"/>
        <v>222.43899999999999</v>
      </c>
      <c r="E821" s="218"/>
      <c r="F821" s="219">
        <v>222.43899999999999</v>
      </c>
    </row>
    <row r="822" spans="1:6" s="105" customFormat="1" ht="15.75">
      <c r="A822" s="96" t="s">
        <v>263</v>
      </c>
      <c r="B822" s="97" t="s">
        <v>264</v>
      </c>
      <c r="C822" s="199" t="s">
        <v>17</v>
      </c>
      <c r="D822" s="218">
        <f t="shared" si="28"/>
        <v>0.28199999999999997</v>
      </c>
      <c r="E822" s="218"/>
      <c r="F822" s="218">
        <v>0.28199999999999997</v>
      </c>
    </row>
    <row r="823" spans="1:6" s="105" customFormat="1" ht="14.25" customHeight="1">
      <c r="A823" s="96"/>
      <c r="B823" s="106"/>
      <c r="C823" s="199" t="s">
        <v>53</v>
      </c>
      <c r="D823" s="218">
        <f t="shared" si="28"/>
        <v>1</v>
      </c>
      <c r="E823" s="218"/>
      <c r="F823" s="218">
        <v>1</v>
      </c>
    </row>
    <row r="824" spans="1:6" s="105" customFormat="1" ht="15.75">
      <c r="A824" s="96"/>
      <c r="B824" s="106"/>
      <c r="C824" s="199" t="s">
        <v>14</v>
      </c>
      <c r="D824" s="218">
        <f t="shared" si="28"/>
        <v>139.83199999999999</v>
      </c>
      <c r="E824" s="218"/>
      <c r="F824" s="218">
        <v>139.83199999999999</v>
      </c>
    </row>
    <row r="825" spans="1:6" s="107" customFormat="1" ht="15.75">
      <c r="A825" s="96" t="s">
        <v>265</v>
      </c>
      <c r="B825" s="97" t="s">
        <v>266</v>
      </c>
      <c r="C825" s="199" t="s">
        <v>17</v>
      </c>
      <c r="D825" s="218">
        <f t="shared" si="28"/>
        <v>0.28199999999999997</v>
      </c>
      <c r="E825" s="218"/>
      <c r="F825" s="218">
        <v>0.28199999999999997</v>
      </c>
    </row>
    <row r="826" spans="1:6" s="107" customFormat="1" ht="15.75">
      <c r="A826" s="96"/>
      <c r="B826" s="106"/>
      <c r="C826" s="199" t="s">
        <v>53</v>
      </c>
      <c r="D826" s="218">
        <f t="shared" si="28"/>
        <v>1</v>
      </c>
      <c r="E826" s="218"/>
      <c r="F826" s="218">
        <v>1</v>
      </c>
    </row>
    <row r="827" spans="1:6" s="107" customFormat="1" ht="15.75">
      <c r="A827" s="96"/>
      <c r="B827" s="106"/>
      <c r="C827" s="199" t="s">
        <v>14</v>
      </c>
      <c r="D827" s="218">
        <f t="shared" si="28"/>
        <v>139.83199999999999</v>
      </c>
      <c r="E827" s="218"/>
      <c r="F827" s="218">
        <v>139.83199999999999</v>
      </c>
    </row>
    <row r="828" spans="1:6" s="107" customFormat="1" ht="15.75">
      <c r="A828" s="96" t="s">
        <v>267</v>
      </c>
      <c r="B828" s="97" t="s">
        <v>268</v>
      </c>
      <c r="C828" s="199" t="s">
        <v>17</v>
      </c>
      <c r="D828" s="218">
        <f t="shared" si="28"/>
        <v>0.28199999999999997</v>
      </c>
      <c r="E828" s="218"/>
      <c r="F828" s="218">
        <v>0.28199999999999997</v>
      </c>
    </row>
    <row r="829" spans="1:6" s="107" customFormat="1" ht="15.75">
      <c r="A829" s="96"/>
      <c r="B829" s="106"/>
      <c r="C829" s="199" t="s">
        <v>53</v>
      </c>
      <c r="D829" s="218">
        <f t="shared" si="28"/>
        <v>1</v>
      </c>
      <c r="E829" s="218"/>
      <c r="F829" s="218">
        <v>1</v>
      </c>
    </row>
    <row r="830" spans="1:6" s="107" customFormat="1" ht="15.75">
      <c r="A830" s="96"/>
      <c r="B830" s="106"/>
      <c r="C830" s="199" t="s">
        <v>14</v>
      </c>
      <c r="D830" s="218">
        <f t="shared" si="28"/>
        <v>139.83199999999999</v>
      </c>
      <c r="E830" s="218"/>
      <c r="F830" s="218">
        <v>139.83199999999999</v>
      </c>
    </row>
    <row r="831" spans="1:6" s="105" customFormat="1" ht="15.75">
      <c r="A831" s="96" t="s">
        <v>269</v>
      </c>
      <c r="B831" s="97" t="s">
        <v>270</v>
      </c>
      <c r="C831" s="199" t="s">
        <v>17</v>
      </c>
      <c r="D831" s="218">
        <v>0.376</v>
      </c>
      <c r="E831" s="218"/>
      <c r="F831" s="218">
        <v>0.376</v>
      </c>
    </row>
    <row r="832" spans="1:6" s="105" customFormat="1" ht="15.75">
      <c r="A832" s="96"/>
      <c r="B832" s="97"/>
      <c r="C832" s="199" t="s">
        <v>53</v>
      </c>
      <c r="D832" s="218">
        <v>1</v>
      </c>
      <c r="E832" s="218"/>
      <c r="F832" s="218">
        <v>1</v>
      </c>
    </row>
    <row r="833" spans="1:6" s="102" customFormat="1" ht="15.75">
      <c r="A833" s="96"/>
      <c r="B833" s="106"/>
      <c r="C833" s="199" t="s">
        <v>14</v>
      </c>
      <c r="D833" s="218">
        <v>192.80799999999999</v>
      </c>
      <c r="E833" s="218"/>
      <c r="F833" s="218">
        <v>192.80799999999999</v>
      </c>
    </row>
    <row r="834" spans="1:6" s="102" customFormat="1" ht="15.75">
      <c r="A834" s="96" t="s">
        <v>271</v>
      </c>
      <c r="B834" s="97" t="s">
        <v>272</v>
      </c>
      <c r="C834" s="199" t="s">
        <v>17</v>
      </c>
      <c r="D834" s="218">
        <v>0.435</v>
      </c>
      <c r="E834" s="218"/>
      <c r="F834" s="218">
        <v>0.435</v>
      </c>
    </row>
    <row r="835" spans="1:6" s="105" customFormat="1" ht="15.75">
      <c r="A835" s="96"/>
      <c r="B835" s="97"/>
      <c r="C835" s="199" t="s">
        <v>53</v>
      </c>
      <c r="D835" s="218">
        <v>1</v>
      </c>
      <c r="E835" s="218"/>
      <c r="F835" s="218">
        <v>1</v>
      </c>
    </row>
    <row r="836" spans="1:6" s="105" customFormat="1" ht="15.75">
      <c r="A836" s="96"/>
      <c r="B836" s="106"/>
      <c r="C836" s="199" t="s">
        <v>14</v>
      </c>
      <c r="D836" s="218">
        <v>170.71100000000001</v>
      </c>
      <c r="E836" s="218"/>
      <c r="F836" s="218">
        <v>170.71100000000001</v>
      </c>
    </row>
    <row r="837" spans="1:6" s="105" customFormat="1" ht="15.75">
      <c r="A837" s="96" t="s">
        <v>273</v>
      </c>
      <c r="B837" s="97" t="s">
        <v>274</v>
      </c>
      <c r="C837" s="199" t="s">
        <v>17</v>
      </c>
      <c r="D837" s="218">
        <v>0.439</v>
      </c>
      <c r="E837" s="218"/>
      <c r="F837" s="218">
        <v>0.439</v>
      </c>
    </row>
    <row r="838" spans="1:6" s="105" customFormat="1" ht="15.75">
      <c r="A838" s="96"/>
      <c r="B838" s="97"/>
      <c r="C838" s="199" t="s">
        <v>53</v>
      </c>
      <c r="D838" s="218">
        <v>1</v>
      </c>
      <c r="E838" s="218"/>
      <c r="F838" s="218">
        <v>1</v>
      </c>
    </row>
    <row r="839" spans="1:6" s="105" customFormat="1" ht="15.75">
      <c r="A839" s="96"/>
      <c r="B839" s="106"/>
      <c r="C839" s="199" t="s">
        <v>14</v>
      </c>
      <c r="D839" s="218">
        <v>171.71600000000001</v>
      </c>
      <c r="E839" s="218"/>
      <c r="F839" s="218">
        <v>171.71600000000001</v>
      </c>
    </row>
    <row r="840" spans="1:6" s="60" customFormat="1" ht="15">
      <c r="A840" s="96" t="s">
        <v>275</v>
      </c>
      <c r="B840" s="97" t="s">
        <v>276</v>
      </c>
      <c r="C840" s="199" t="s">
        <v>17</v>
      </c>
      <c r="D840" s="218">
        <v>0.46100000000000002</v>
      </c>
      <c r="E840" s="218"/>
      <c r="F840" s="218">
        <v>0.46100000000000002</v>
      </c>
    </row>
    <row r="841" spans="1:6" s="60" customFormat="1" ht="15">
      <c r="A841" s="96"/>
      <c r="B841" s="106"/>
      <c r="C841" s="199" t="s">
        <v>53</v>
      </c>
      <c r="D841" s="218">
        <v>1</v>
      </c>
      <c r="E841" s="218"/>
      <c r="F841" s="218">
        <v>1</v>
      </c>
    </row>
    <row r="842" spans="1:6" s="60" customFormat="1" ht="15">
      <c r="A842" s="96"/>
      <c r="B842" s="106"/>
      <c r="C842" s="199" t="s">
        <v>14</v>
      </c>
      <c r="D842" s="218">
        <v>193.00200000000001</v>
      </c>
      <c r="E842" s="218"/>
      <c r="F842" s="218">
        <v>193.00200000000001</v>
      </c>
    </row>
    <row r="843" spans="1:6" s="60" customFormat="1" ht="15">
      <c r="A843" s="96" t="s">
        <v>277</v>
      </c>
      <c r="B843" s="97" t="s">
        <v>278</v>
      </c>
      <c r="C843" s="199" t="s">
        <v>17</v>
      </c>
      <c r="D843" s="218">
        <v>0.376</v>
      </c>
      <c r="E843" s="218"/>
      <c r="F843" s="218">
        <v>0.376</v>
      </c>
    </row>
    <row r="844" spans="1:6" s="60" customFormat="1" ht="15">
      <c r="A844" s="96"/>
      <c r="B844" s="106"/>
      <c r="C844" s="199" t="s">
        <v>53</v>
      </c>
      <c r="D844" s="218">
        <v>1</v>
      </c>
      <c r="E844" s="218"/>
      <c r="F844" s="218">
        <v>1</v>
      </c>
    </row>
    <row r="845" spans="1:6" s="60" customFormat="1" ht="15">
      <c r="A845" s="96"/>
      <c r="B845" s="106"/>
      <c r="C845" s="199" t="s">
        <v>14</v>
      </c>
      <c r="D845" s="218">
        <v>214.821</v>
      </c>
      <c r="E845" s="218"/>
      <c r="F845" s="218">
        <v>214.821</v>
      </c>
    </row>
    <row r="846" spans="1:6" s="60" customFormat="1" ht="15">
      <c r="A846" s="96" t="s">
        <v>279</v>
      </c>
      <c r="B846" s="97" t="s">
        <v>280</v>
      </c>
      <c r="C846" s="199" t="s">
        <v>17</v>
      </c>
      <c r="D846" s="218">
        <v>0.39700000000000002</v>
      </c>
      <c r="E846" s="218"/>
      <c r="F846" s="218">
        <v>0.39700000000000002</v>
      </c>
    </row>
    <row r="847" spans="1:6" s="60" customFormat="1" ht="15">
      <c r="A847" s="96"/>
      <c r="B847" s="106"/>
      <c r="C847" s="199" t="s">
        <v>53</v>
      </c>
      <c r="D847" s="218">
        <v>1</v>
      </c>
      <c r="E847" s="218"/>
      <c r="F847" s="218">
        <v>1</v>
      </c>
    </row>
    <row r="848" spans="1:6" s="60" customFormat="1" ht="15">
      <c r="A848" s="96"/>
      <c r="B848" s="106"/>
      <c r="C848" s="199" t="s">
        <v>14</v>
      </c>
      <c r="D848" s="218">
        <v>177.27</v>
      </c>
      <c r="E848" s="218"/>
      <c r="F848" s="218">
        <v>177.27</v>
      </c>
    </row>
    <row r="849" spans="1:6" s="60" customFormat="1" ht="15">
      <c r="A849" s="96" t="s">
        <v>281</v>
      </c>
      <c r="B849" s="97" t="s">
        <v>282</v>
      </c>
      <c r="C849" s="199" t="s">
        <v>17</v>
      </c>
      <c r="D849" s="218">
        <v>0.81299999999999994</v>
      </c>
      <c r="E849" s="220"/>
      <c r="F849" s="220">
        <v>0.81299999999999994</v>
      </c>
    </row>
    <row r="850" spans="1:6" s="60" customFormat="1" ht="15">
      <c r="A850" s="96"/>
      <c r="B850" s="106"/>
      <c r="C850" s="199" t="s">
        <v>53</v>
      </c>
      <c r="D850" s="218">
        <v>1</v>
      </c>
      <c r="E850" s="220"/>
      <c r="F850" s="220">
        <v>1</v>
      </c>
    </row>
    <row r="851" spans="1:6" s="60" customFormat="1" ht="15">
      <c r="A851" s="96"/>
      <c r="B851" s="106"/>
      <c r="C851" s="199" t="s">
        <v>14</v>
      </c>
      <c r="D851" s="218">
        <v>245.251</v>
      </c>
      <c r="E851" s="218"/>
      <c r="F851" s="218">
        <v>245.251</v>
      </c>
    </row>
    <row r="852" spans="1:6" s="60" customFormat="1" ht="15">
      <c r="A852" s="96" t="s">
        <v>283</v>
      </c>
      <c r="B852" s="97" t="s">
        <v>284</v>
      </c>
      <c r="C852" s="199" t="s">
        <v>17</v>
      </c>
      <c r="D852" s="218">
        <v>1.1220000000000001</v>
      </c>
      <c r="E852" s="218"/>
      <c r="F852" s="220">
        <v>1.1220000000000001</v>
      </c>
    </row>
    <row r="853" spans="1:6" s="60" customFormat="1" ht="15">
      <c r="A853" s="96"/>
      <c r="B853" s="106"/>
      <c r="C853" s="199" t="s">
        <v>53</v>
      </c>
      <c r="D853" s="218">
        <v>1</v>
      </c>
      <c r="E853" s="218"/>
      <c r="F853" s="220">
        <v>1</v>
      </c>
    </row>
    <row r="854" spans="1:6" s="60" customFormat="1" ht="15">
      <c r="A854" s="96"/>
      <c r="B854" s="106"/>
      <c r="C854" s="199" t="s">
        <v>14</v>
      </c>
      <c r="D854" s="218">
        <v>319.35399999999998</v>
      </c>
      <c r="E854" s="218"/>
      <c r="F854" s="218">
        <v>319.35399999999998</v>
      </c>
    </row>
    <row r="855" spans="1:6" s="60" customFormat="1" ht="15">
      <c r="A855" s="96" t="s">
        <v>285</v>
      </c>
      <c r="B855" s="97" t="s">
        <v>286</v>
      </c>
      <c r="C855" s="199" t="s">
        <v>17</v>
      </c>
      <c r="D855" s="218">
        <v>0.48699999999999999</v>
      </c>
      <c r="E855" s="220"/>
      <c r="F855" s="218">
        <v>0.48699999999999999</v>
      </c>
    </row>
    <row r="856" spans="1:6" s="60" customFormat="1" ht="15">
      <c r="A856" s="96"/>
      <c r="B856" s="106"/>
      <c r="C856" s="199" t="s">
        <v>53</v>
      </c>
      <c r="D856" s="218">
        <v>1</v>
      </c>
      <c r="E856" s="220"/>
      <c r="F856" s="218">
        <v>1</v>
      </c>
    </row>
    <row r="857" spans="1:6" s="60" customFormat="1" ht="15">
      <c r="A857" s="96"/>
      <c r="B857" s="106"/>
      <c r="C857" s="199" t="s">
        <v>14</v>
      </c>
      <c r="D857" s="218">
        <v>315.91300000000001</v>
      </c>
      <c r="E857" s="218"/>
      <c r="F857" s="218">
        <v>315.91300000000001</v>
      </c>
    </row>
    <row r="858" spans="1:6" s="60" customFormat="1" ht="15">
      <c r="A858" s="96" t="s">
        <v>287</v>
      </c>
      <c r="B858" s="97" t="s">
        <v>288</v>
      </c>
      <c r="C858" s="199" t="s">
        <v>17</v>
      </c>
      <c r="D858" s="218">
        <v>0.48699999999999999</v>
      </c>
      <c r="E858" s="220"/>
      <c r="F858" s="220">
        <v>0.48699999999999999</v>
      </c>
    </row>
    <row r="859" spans="1:6" s="60" customFormat="1" ht="15">
      <c r="A859" s="96"/>
      <c r="B859" s="106"/>
      <c r="C859" s="199" t="s">
        <v>53</v>
      </c>
      <c r="D859" s="218">
        <v>1</v>
      </c>
      <c r="E859" s="220"/>
      <c r="F859" s="220">
        <v>1</v>
      </c>
    </row>
    <row r="860" spans="1:6" s="60" customFormat="1" ht="15">
      <c r="A860" s="96"/>
      <c r="B860" s="106"/>
      <c r="C860" s="199" t="s">
        <v>14</v>
      </c>
      <c r="D860" s="218">
        <v>315.91300000000001</v>
      </c>
      <c r="E860" s="218"/>
      <c r="F860" s="218">
        <v>315.91300000000001</v>
      </c>
    </row>
    <row r="861" spans="1:6" s="60" customFormat="1" ht="15">
      <c r="A861" s="96" t="s">
        <v>289</v>
      </c>
      <c r="B861" s="97" t="s">
        <v>290</v>
      </c>
      <c r="C861" s="199" t="s">
        <v>17</v>
      </c>
      <c r="D861" s="218">
        <v>1.2669999999999999</v>
      </c>
      <c r="E861" s="218"/>
      <c r="F861" s="218">
        <v>1.2669999999999999</v>
      </c>
    </row>
    <row r="862" spans="1:6" s="60" customFormat="1" ht="15">
      <c r="A862" s="96"/>
      <c r="B862" s="106"/>
      <c r="C862" s="199" t="s">
        <v>53</v>
      </c>
      <c r="D862" s="218">
        <v>1</v>
      </c>
      <c r="E862" s="218"/>
      <c r="F862" s="218">
        <v>1</v>
      </c>
    </row>
    <row r="863" spans="1:6" s="60" customFormat="1" ht="15">
      <c r="A863" s="96"/>
      <c r="B863" s="106"/>
      <c r="C863" s="199" t="s">
        <v>14</v>
      </c>
      <c r="D863" s="221">
        <v>357.09100000000001</v>
      </c>
      <c r="E863" s="218"/>
      <c r="F863" s="218">
        <v>357.09100000000001</v>
      </c>
    </row>
    <row r="864" spans="1:6" s="60" customFormat="1" ht="15">
      <c r="A864" s="96" t="s">
        <v>291</v>
      </c>
      <c r="B864" s="97" t="s">
        <v>292</v>
      </c>
      <c r="C864" s="199" t="s">
        <v>17</v>
      </c>
      <c r="D864" s="221">
        <v>1.2669999999999999</v>
      </c>
      <c r="E864" s="218"/>
      <c r="F864" s="218">
        <v>1.2669999999999999</v>
      </c>
    </row>
    <row r="865" spans="1:6" s="60" customFormat="1" ht="15">
      <c r="A865" s="96"/>
      <c r="B865" s="106"/>
      <c r="C865" s="199" t="s">
        <v>53</v>
      </c>
      <c r="D865" s="221">
        <v>1</v>
      </c>
      <c r="E865" s="218"/>
      <c r="F865" s="218">
        <v>1</v>
      </c>
    </row>
    <row r="866" spans="1:6" s="60" customFormat="1" ht="15">
      <c r="A866" s="96"/>
      <c r="B866" s="106"/>
      <c r="C866" s="199" t="s">
        <v>14</v>
      </c>
      <c r="D866" s="221">
        <v>356.39499999999998</v>
      </c>
      <c r="E866" s="218"/>
      <c r="F866" s="218">
        <v>356.39499999999998</v>
      </c>
    </row>
    <row r="867" spans="1:6" s="60" customFormat="1" ht="15">
      <c r="A867" s="96" t="s">
        <v>293</v>
      </c>
      <c r="B867" s="97" t="s">
        <v>294</v>
      </c>
      <c r="C867" s="199" t="s">
        <v>17</v>
      </c>
      <c r="D867" s="221">
        <v>0.56999999999999995</v>
      </c>
      <c r="E867" s="218"/>
      <c r="F867" s="220">
        <v>0.56999999999999995</v>
      </c>
    </row>
    <row r="868" spans="1:6" s="60" customFormat="1" ht="15">
      <c r="A868" s="96"/>
      <c r="B868" s="106"/>
      <c r="C868" s="199" t="s">
        <v>53</v>
      </c>
      <c r="D868" s="221">
        <v>1</v>
      </c>
      <c r="E868" s="218"/>
      <c r="F868" s="220">
        <v>1</v>
      </c>
    </row>
    <row r="869" spans="1:6" s="60" customFormat="1" ht="15">
      <c r="A869" s="96"/>
      <c r="B869" s="106"/>
      <c r="C869" s="199" t="s">
        <v>14</v>
      </c>
      <c r="D869" s="221">
        <v>223.822</v>
      </c>
      <c r="E869" s="218"/>
      <c r="F869" s="218">
        <v>223.822</v>
      </c>
    </row>
    <row r="870" spans="1:6" s="60" customFormat="1" ht="15">
      <c r="A870" s="96" t="s">
        <v>295</v>
      </c>
      <c r="B870" s="97" t="s">
        <v>296</v>
      </c>
      <c r="C870" s="199" t="s">
        <v>17</v>
      </c>
      <c r="D870" s="221">
        <v>0.318</v>
      </c>
      <c r="E870" s="218"/>
      <c r="F870" s="220">
        <v>0.318</v>
      </c>
    </row>
    <row r="871" spans="1:6" s="60" customFormat="1" ht="15">
      <c r="A871" s="96"/>
      <c r="B871" s="106"/>
      <c r="C871" s="199" t="s">
        <v>53</v>
      </c>
      <c r="D871" s="221">
        <v>1</v>
      </c>
      <c r="E871" s="218"/>
      <c r="F871" s="220">
        <v>1</v>
      </c>
    </row>
    <row r="872" spans="1:6" s="60" customFormat="1" ht="15">
      <c r="A872" s="96"/>
      <c r="B872" s="106"/>
      <c r="C872" s="199" t="s">
        <v>14</v>
      </c>
      <c r="D872" s="221">
        <v>176.423</v>
      </c>
      <c r="E872" s="218"/>
      <c r="F872" s="218">
        <v>176.423</v>
      </c>
    </row>
    <row r="873" spans="1:6" s="60" customFormat="1" ht="15">
      <c r="A873" s="96" t="s">
        <v>297</v>
      </c>
      <c r="B873" s="97" t="s">
        <v>298</v>
      </c>
      <c r="C873" s="199" t="s">
        <v>17</v>
      </c>
      <c r="D873" s="221">
        <v>1.2310000000000001</v>
      </c>
      <c r="E873" s="218"/>
      <c r="F873" s="220">
        <v>1.2310000000000001</v>
      </c>
    </row>
    <row r="874" spans="1:6" s="60" customFormat="1" ht="15">
      <c r="A874" s="96"/>
      <c r="B874" s="106"/>
      <c r="C874" s="199" t="s">
        <v>53</v>
      </c>
      <c r="D874" s="221">
        <v>1</v>
      </c>
      <c r="E874" s="218"/>
      <c r="F874" s="220">
        <v>1</v>
      </c>
    </row>
    <row r="875" spans="1:6" s="60" customFormat="1" ht="15">
      <c r="A875" s="96"/>
      <c r="B875" s="106"/>
      <c r="C875" s="199" t="s">
        <v>14</v>
      </c>
      <c r="D875" s="221">
        <v>329.00200000000001</v>
      </c>
      <c r="E875" s="218"/>
      <c r="F875" s="218">
        <v>329.00200000000001</v>
      </c>
    </row>
    <row r="876" spans="1:6" s="60" customFormat="1" ht="15">
      <c r="A876" s="96" t="s">
        <v>299</v>
      </c>
      <c r="B876" s="97" t="s">
        <v>300</v>
      </c>
      <c r="C876" s="199" t="s">
        <v>17</v>
      </c>
      <c r="D876" s="221">
        <v>0.318</v>
      </c>
      <c r="E876" s="218"/>
      <c r="F876" s="220">
        <v>0.318</v>
      </c>
    </row>
    <row r="877" spans="1:6" s="60" customFormat="1" ht="15">
      <c r="A877" s="96"/>
      <c r="B877" s="106"/>
      <c r="C877" s="199" t="s">
        <v>53</v>
      </c>
      <c r="D877" s="221">
        <v>1</v>
      </c>
      <c r="E877" s="218"/>
      <c r="F877" s="220">
        <v>1</v>
      </c>
    </row>
    <row r="878" spans="1:6" s="60" customFormat="1" ht="15">
      <c r="A878" s="96"/>
      <c r="B878" s="106"/>
      <c r="C878" s="199" t="s">
        <v>14</v>
      </c>
      <c r="D878" s="221">
        <v>176.66499999999999</v>
      </c>
      <c r="E878" s="218"/>
      <c r="F878" s="218">
        <v>176.66499999999999</v>
      </c>
    </row>
    <row r="879" spans="1:6" s="60" customFormat="1" ht="15">
      <c r="A879" s="96" t="s">
        <v>301</v>
      </c>
      <c r="B879" s="97" t="s">
        <v>302</v>
      </c>
      <c r="C879" s="199" t="s">
        <v>17</v>
      </c>
      <c r="D879" s="221">
        <v>0.318</v>
      </c>
      <c r="E879" s="218"/>
      <c r="F879" s="220">
        <v>0.318</v>
      </c>
    </row>
    <row r="880" spans="1:6" s="60" customFormat="1" ht="15">
      <c r="A880" s="96"/>
      <c r="B880" s="106"/>
      <c r="C880" s="199" t="s">
        <v>53</v>
      </c>
      <c r="D880" s="221">
        <v>1</v>
      </c>
      <c r="E880" s="218"/>
      <c r="F880" s="220">
        <v>1</v>
      </c>
    </row>
    <row r="881" spans="1:6" s="60" customFormat="1" ht="15">
      <c r="A881" s="96"/>
      <c r="B881" s="106"/>
      <c r="C881" s="199" t="s">
        <v>14</v>
      </c>
      <c r="D881" s="221">
        <v>181.35499999999999</v>
      </c>
      <c r="E881" s="218"/>
      <c r="F881" s="218">
        <v>181.35499999999999</v>
      </c>
    </row>
    <row r="882" spans="1:6" s="60" customFormat="1" ht="15">
      <c r="A882" s="96" t="s">
        <v>303</v>
      </c>
      <c r="B882" s="97" t="s">
        <v>304</v>
      </c>
      <c r="C882" s="199" t="s">
        <v>17</v>
      </c>
      <c r="D882" s="221">
        <v>0.309</v>
      </c>
      <c r="E882" s="218"/>
      <c r="F882" s="220">
        <v>0.309</v>
      </c>
    </row>
    <row r="883" spans="1:6" s="60" customFormat="1" ht="15">
      <c r="A883" s="96"/>
      <c r="B883" s="106"/>
      <c r="C883" s="199" t="s">
        <v>53</v>
      </c>
      <c r="D883" s="221">
        <v>1</v>
      </c>
      <c r="E883" s="218"/>
      <c r="F883" s="220">
        <v>1</v>
      </c>
    </row>
    <row r="884" spans="1:6" s="60" customFormat="1" ht="15">
      <c r="A884" s="96"/>
      <c r="B884" s="106"/>
      <c r="C884" s="199" t="s">
        <v>14</v>
      </c>
      <c r="D884" s="221">
        <v>195.875</v>
      </c>
      <c r="E884" s="218"/>
      <c r="F884" s="218">
        <v>195.875</v>
      </c>
    </row>
    <row r="885" spans="1:6" s="60" customFormat="1" ht="15">
      <c r="A885" s="96" t="s">
        <v>305</v>
      </c>
      <c r="B885" s="97" t="s">
        <v>306</v>
      </c>
      <c r="C885" s="199" t="s">
        <v>17</v>
      </c>
      <c r="D885" s="221">
        <v>0.309</v>
      </c>
      <c r="E885" s="218"/>
      <c r="F885" s="220">
        <v>0.309</v>
      </c>
    </row>
    <row r="886" spans="1:6" s="60" customFormat="1" ht="15">
      <c r="A886" s="96"/>
      <c r="B886" s="106"/>
      <c r="C886" s="199" t="s">
        <v>53</v>
      </c>
      <c r="D886" s="221">
        <v>1</v>
      </c>
      <c r="E886" s="218"/>
      <c r="F886" s="220">
        <v>1</v>
      </c>
    </row>
    <row r="887" spans="1:6" s="60" customFormat="1" ht="15">
      <c r="A887" s="96"/>
      <c r="B887" s="106"/>
      <c r="C887" s="199" t="s">
        <v>14</v>
      </c>
      <c r="D887" s="221">
        <v>195.875</v>
      </c>
      <c r="E887" s="218"/>
      <c r="F887" s="218">
        <v>195.875</v>
      </c>
    </row>
    <row r="888" spans="1:6" s="60" customFormat="1" ht="15">
      <c r="A888" s="96" t="s">
        <v>307</v>
      </c>
      <c r="B888" s="97" t="s">
        <v>308</v>
      </c>
      <c r="C888" s="199" t="s">
        <v>17</v>
      </c>
      <c r="D888" s="221">
        <v>0.31900000000000001</v>
      </c>
      <c r="E888" s="218"/>
      <c r="F888" s="220">
        <v>0.31900000000000001</v>
      </c>
    </row>
    <row r="889" spans="1:6" s="60" customFormat="1" ht="15">
      <c r="A889" s="96"/>
      <c r="B889" s="106"/>
      <c r="C889" s="199" t="s">
        <v>53</v>
      </c>
      <c r="D889" s="221">
        <v>1</v>
      </c>
      <c r="E889" s="218"/>
      <c r="F889" s="220">
        <v>1</v>
      </c>
    </row>
    <row r="890" spans="1:6" s="60" customFormat="1" ht="15">
      <c r="A890" s="96"/>
      <c r="B890" s="106"/>
      <c r="C890" s="199" t="s">
        <v>14</v>
      </c>
      <c r="D890" s="221">
        <v>176.78899999999999</v>
      </c>
      <c r="E890" s="218"/>
      <c r="F890" s="218">
        <v>176.78899999999999</v>
      </c>
    </row>
    <row r="891" spans="1:6" s="60" customFormat="1" ht="15">
      <c r="A891" s="96" t="s">
        <v>309</v>
      </c>
      <c r="B891" s="97" t="s">
        <v>310</v>
      </c>
      <c r="C891" s="199" t="s">
        <v>17</v>
      </c>
      <c r="D891" s="221">
        <v>0.61499999999999999</v>
      </c>
      <c r="E891" s="218"/>
      <c r="F891" s="220">
        <v>0.61499999999999999</v>
      </c>
    </row>
    <row r="892" spans="1:6" s="60" customFormat="1" ht="15">
      <c r="A892" s="96"/>
      <c r="B892" s="106"/>
      <c r="C892" s="199" t="s">
        <v>53</v>
      </c>
      <c r="D892" s="221">
        <v>1</v>
      </c>
      <c r="E892" s="218"/>
      <c r="F892" s="220">
        <v>1</v>
      </c>
    </row>
    <row r="893" spans="1:6" s="60" customFormat="1" ht="15">
      <c r="A893" s="96"/>
      <c r="B893" s="106"/>
      <c r="C893" s="199" t="s">
        <v>14</v>
      </c>
      <c r="D893" s="221">
        <v>136.74700000000001</v>
      </c>
      <c r="E893" s="218"/>
      <c r="F893" s="218">
        <v>136.74700000000001</v>
      </c>
    </row>
    <row r="894" spans="1:6" s="60" customFormat="1" ht="15">
      <c r="A894" s="96" t="s">
        <v>311</v>
      </c>
      <c r="B894" s="97" t="s">
        <v>312</v>
      </c>
      <c r="C894" s="199" t="s">
        <v>17</v>
      </c>
      <c r="D894" s="218">
        <f t="shared" ref="D894:D932" si="30">E894+F894</f>
        <v>0.32400000000000001</v>
      </c>
      <c r="E894" s="218"/>
      <c r="F894" s="219">
        <v>0.32400000000000001</v>
      </c>
    </row>
    <row r="895" spans="1:6" s="60" customFormat="1" ht="15">
      <c r="A895" s="96"/>
      <c r="B895" s="101"/>
      <c r="C895" s="199" t="s">
        <v>53</v>
      </c>
      <c r="D895" s="218">
        <f t="shared" si="30"/>
        <v>1</v>
      </c>
      <c r="E895" s="218"/>
      <c r="F895" s="219">
        <v>1</v>
      </c>
    </row>
    <row r="896" spans="1:6" s="60" customFormat="1" ht="15">
      <c r="A896" s="96"/>
      <c r="B896" s="103"/>
      <c r="C896" s="199" t="s">
        <v>14</v>
      </c>
      <c r="D896" s="218">
        <f t="shared" si="30"/>
        <v>184.333</v>
      </c>
      <c r="E896" s="218"/>
      <c r="F896" s="219">
        <v>184.333</v>
      </c>
    </row>
    <row r="897" spans="1:6" s="60" customFormat="1" ht="15">
      <c r="A897" s="96" t="s">
        <v>313</v>
      </c>
      <c r="B897" s="97" t="s">
        <v>314</v>
      </c>
      <c r="C897" s="199" t="s">
        <v>17</v>
      </c>
      <c r="D897" s="218">
        <f t="shared" si="30"/>
        <v>0.311</v>
      </c>
      <c r="E897" s="218"/>
      <c r="F897" s="218">
        <v>0.311</v>
      </c>
    </row>
    <row r="898" spans="1:6" s="60" customFormat="1" ht="15">
      <c r="A898" s="96"/>
      <c r="B898" s="106"/>
      <c r="C898" s="199" t="s">
        <v>53</v>
      </c>
      <c r="D898" s="218">
        <f t="shared" si="30"/>
        <v>1</v>
      </c>
      <c r="E898" s="218"/>
      <c r="F898" s="218">
        <v>1</v>
      </c>
    </row>
    <row r="899" spans="1:6" s="60" customFormat="1" ht="15">
      <c r="A899" s="96"/>
      <c r="B899" s="106"/>
      <c r="C899" s="199" t="s">
        <v>14</v>
      </c>
      <c r="D899" s="218">
        <f t="shared" si="30"/>
        <v>195.875</v>
      </c>
      <c r="E899" s="218"/>
      <c r="F899" s="218">
        <v>195.875</v>
      </c>
    </row>
    <row r="900" spans="1:6" s="60" customFormat="1" ht="15">
      <c r="A900" s="96" t="s">
        <v>315</v>
      </c>
      <c r="B900" s="97" t="s">
        <v>316</v>
      </c>
      <c r="C900" s="199" t="s">
        <v>17</v>
      </c>
      <c r="D900" s="218">
        <f t="shared" si="30"/>
        <v>0.311</v>
      </c>
      <c r="E900" s="218"/>
      <c r="F900" s="218">
        <v>0.311</v>
      </c>
    </row>
    <row r="901" spans="1:6" s="60" customFormat="1" ht="15">
      <c r="A901" s="96"/>
      <c r="B901" s="106"/>
      <c r="C901" s="199" t="s">
        <v>53</v>
      </c>
      <c r="D901" s="218">
        <f t="shared" si="30"/>
        <v>1</v>
      </c>
      <c r="E901" s="218"/>
      <c r="F901" s="218">
        <v>1</v>
      </c>
    </row>
    <row r="902" spans="1:6" s="60" customFormat="1" ht="15">
      <c r="A902" s="96"/>
      <c r="B902" s="106"/>
      <c r="C902" s="199" t="s">
        <v>14</v>
      </c>
      <c r="D902" s="218">
        <f t="shared" si="30"/>
        <v>195.875</v>
      </c>
      <c r="E902" s="218"/>
      <c r="F902" s="218">
        <v>195.875</v>
      </c>
    </row>
    <row r="903" spans="1:6" s="60" customFormat="1" ht="15">
      <c r="A903" s="96" t="s">
        <v>317</v>
      </c>
      <c r="B903" s="97" t="s">
        <v>318</v>
      </c>
      <c r="C903" s="199" t="s">
        <v>17</v>
      </c>
      <c r="D903" s="218">
        <f t="shared" si="30"/>
        <v>0.34499999999999997</v>
      </c>
      <c r="E903" s="218"/>
      <c r="F903" s="218">
        <v>0.34499999999999997</v>
      </c>
    </row>
    <row r="904" spans="1:6" s="60" customFormat="1" ht="15">
      <c r="A904" s="96"/>
      <c r="B904" s="106"/>
      <c r="C904" s="199" t="s">
        <v>53</v>
      </c>
      <c r="D904" s="218">
        <f t="shared" si="30"/>
        <v>1</v>
      </c>
      <c r="E904" s="218"/>
      <c r="F904" s="218">
        <v>1</v>
      </c>
    </row>
    <row r="905" spans="1:6" s="60" customFormat="1" ht="15">
      <c r="A905" s="96"/>
      <c r="B905" s="106"/>
      <c r="C905" s="199" t="s">
        <v>14</v>
      </c>
      <c r="D905" s="218">
        <f t="shared" si="30"/>
        <v>161.04499999999999</v>
      </c>
      <c r="E905" s="218"/>
      <c r="F905" s="218">
        <v>161.04499999999999</v>
      </c>
    </row>
    <row r="906" spans="1:6" s="60" customFormat="1" ht="15">
      <c r="A906" s="96" t="s">
        <v>319</v>
      </c>
      <c r="B906" s="97" t="s">
        <v>320</v>
      </c>
      <c r="C906" s="199" t="s">
        <v>17</v>
      </c>
      <c r="D906" s="218">
        <f t="shared" si="30"/>
        <v>0.46100000000000002</v>
      </c>
      <c r="E906" s="218"/>
      <c r="F906" s="218">
        <v>0.46100000000000002</v>
      </c>
    </row>
    <row r="907" spans="1:6" s="60" customFormat="1" ht="15">
      <c r="A907" s="96"/>
      <c r="B907" s="97"/>
      <c r="C907" s="199" t="s">
        <v>53</v>
      </c>
      <c r="D907" s="218">
        <f t="shared" si="30"/>
        <v>1</v>
      </c>
      <c r="E907" s="218"/>
      <c r="F907" s="218">
        <v>1</v>
      </c>
    </row>
    <row r="908" spans="1:6" s="60" customFormat="1" ht="15">
      <c r="A908" s="96"/>
      <c r="B908" s="106"/>
      <c r="C908" s="199" t="s">
        <v>14</v>
      </c>
      <c r="D908" s="218">
        <f t="shared" si="30"/>
        <v>222.43899999999999</v>
      </c>
      <c r="E908" s="218"/>
      <c r="F908" s="218">
        <v>222.43899999999999</v>
      </c>
    </row>
    <row r="909" spans="1:6" s="60" customFormat="1" ht="15">
      <c r="A909" s="96" t="s">
        <v>321</v>
      </c>
      <c r="B909" s="97" t="s">
        <v>322</v>
      </c>
      <c r="C909" s="199" t="s">
        <v>17</v>
      </c>
      <c r="D909" s="218">
        <f t="shared" si="30"/>
        <v>0.47899999999999998</v>
      </c>
      <c r="E909" s="218"/>
      <c r="F909" s="218">
        <v>0.47899999999999998</v>
      </c>
    </row>
    <row r="910" spans="1:6" s="60" customFormat="1" ht="15">
      <c r="A910" s="96"/>
      <c r="B910" s="97"/>
      <c r="C910" s="199" t="s">
        <v>53</v>
      </c>
      <c r="D910" s="218">
        <f t="shared" si="30"/>
        <v>1</v>
      </c>
      <c r="E910" s="218"/>
      <c r="F910" s="218">
        <v>1</v>
      </c>
    </row>
    <row r="911" spans="1:6" s="60" customFormat="1" ht="15">
      <c r="A911" s="96"/>
      <c r="B911" s="106"/>
      <c r="C911" s="199" t="s">
        <v>14</v>
      </c>
      <c r="D911" s="218">
        <f t="shared" si="30"/>
        <v>232.251</v>
      </c>
      <c r="E911" s="218"/>
      <c r="F911" s="218">
        <v>232.251</v>
      </c>
    </row>
    <row r="912" spans="1:6" s="60" customFormat="1" ht="15">
      <c r="A912" s="96" t="s">
        <v>323</v>
      </c>
      <c r="B912" s="97" t="s">
        <v>324</v>
      </c>
      <c r="C912" s="199" t="s">
        <v>17</v>
      </c>
      <c r="D912" s="218">
        <f t="shared" si="30"/>
        <v>0.47899999999999998</v>
      </c>
      <c r="E912" s="218"/>
      <c r="F912" s="218">
        <v>0.47899999999999998</v>
      </c>
    </row>
    <row r="913" spans="1:6" s="60" customFormat="1" ht="15">
      <c r="A913" s="96"/>
      <c r="B913" s="97"/>
      <c r="C913" s="199" t="s">
        <v>53</v>
      </c>
      <c r="D913" s="218">
        <f t="shared" si="30"/>
        <v>1</v>
      </c>
      <c r="E913" s="218"/>
      <c r="F913" s="218">
        <v>1</v>
      </c>
    </row>
    <row r="914" spans="1:6" s="60" customFormat="1" ht="15">
      <c r="A914" s="96"/>
      <c r="B914" s="106"/>
      <c r="C914" s="199" t="s">
        <v>14</v>
      </c>
      <c r="D914" s="218">
        <f t="shared" si="30"/>
        <v>234.018</v>
      </c>
      <c r="E914" s="218"/>
      <c r="F914" s="218">
        <v>234.018</v>
      </c>
    </row>
    <row r="915" spans="1:6" s="60" customFormat="1" ht="15">
      <c r="A915" s="96" t="s">
        <v>325</v>
      </c>
      <c r="B915" s="97" t="s">
        <v>326</v>
      </c>
      <c r="C915" s="199" t="s">
        <v>17</v>
      </c>
      <c r="D915" s="218">
        <f t="shared" si="30"/>
        <v>0.31900000000000001</v>
      </c>
      <c r="E915" s="218"/>
      <c r="F915" s="218">
        <v>0.31900000000000001</v>
      </c>
    </row>
    <row r="916" spans="1:6" s="60" customFormat="1" ht="15">
      <c r="A916" s="96"/>
      <c r="B916" s="106"/>
      <c r="C916" s="199" t="s">
        <v>53</v>
      </c>
      <c r="D916" s="218">
        <f t="shared" si="30"/>
        <v>1</v>
      </c>
      <c r="E916" s="218"/>
      <c r="F916" s="218">
        <v>1</v>
      </c>
    </row>
    <row r="917" spans="1:6" s="60" customFormat="1" ht="15">
      <c r="A917" s="96"/>
      <c r="B917" s="106"/>
      <c r="C917" s="199" t="s">
        <v>14</v>
      </c>
      <c r="D917" s="218">
        <f t="shared" si="30"/>
        <v>175.18199999999999</v>
      </c>
      <c r="E917" s="218"/>
      <c r="F917" s="218">
        <v>175.18199999999999</v>
      </c>
    </row>
    <row r="918" spans="1:6" s="60" customFormat="1" ht="15">
      <c r="A918" s="96" t="s">
        <v>327</v>
      </c>
      <c r="B918" s="97" t="s">
        <v>328</v>
      </c>
      <c r="C918" s="199" t="s">
        <v>17</v>
      </c>
      <c r="D918" s="218">
        <f t="shared" si="30"/>
        <v>0.318</v>
      </c>
      <c r="E918" s="218"/>
      <c r="F918" s="218">
        <v>0.318</v>
      </c>
    </row>
    <row r="919" spans="1:6" s="60" customFormat="1" ht="15">
      <c r="A919" s="96"/>
      <c r="B919" s="106"/>
      <c r="C919" s="199" t="s">
        <v>53</v>
      </c>
      <c r="D919" s="218">
        <f t="shared" si="30"/>
        <v>1</v>
      </c>
      <c r="E919" s="218"/>
      <c r="F919" s="218">
        <v>1</v>
      </c>
    </row>
    <row r="920" spans="1:6" s="60" customFormat="1" ht="15">
      <c r="A920" s="96"/>
      <c r="B920" s="106"/>
      <c r="C920" s="199" t="s">
        <v>14</v>
      </c>
      <c r="D920" s="218">
        <f t="shared" si="30"/>
        <v>168.44</v>
      </c>
      <c r="E920" s="218"/>
      <c r="F920" s="218">
        <v>168.44</v>
      </c>
    </row>
    <row r="921" spans="1:6" s="60" customFormat="1" ht="15">
      <c r="A921" s="96" t="s">
        <v>329</v>
      </c>
      <c r="B921" s="97" t="s">
        <v>330</v>
      </c>
      <c r="C921" s="199" t="s">
        <v>17</v>
      </c>
      <c r="D921" s="218">
        <f t="shared" si="30"/>
        <v>0.318</v>
      </c>
      <c r="E921" s="218"/>
      <c r="F921" s="218">
        <v>0.318</v>
      </c>
    </row>
    <row r="922" spans="1:6" s="60" customFormat="1" ht="15">
      <c r="A922" s="96"/>
      <c r="B922" s="106"/>
      <c r="C922" s="199" t="s">
        <v>53</v>
      </c>
      <c r="D922" s="218">
        <f t="shared" si="30"/>
        <v>1</v>
      </c>
      <c r="E922" s="218"/>
      <c r="F922" s="218">
        <v>1</v>
      </c>
    </row>
    <row r="923" spans="1:6" s="60" customFormat="1" ht="15">
      <c r="A923" s="96"/>
      <c r="B923" s="106"/>
      <c r="C923" s="199" t="s">
        <v>14</v>
      </c>
      <c r="D923" s="218">
        <f t="shared" si="30"/>
        <v>173.90700000000001</v>
      </c>
      <c r="E923" s="218"/>
      <c r="F923" s="218">
        <v>173.90700000000001</v>
      </c>
    </row>
    <row r="924" spans="1:6" s="60" customFormat="1" ht="15">
      <c r="A924" s="96" t="s">
        <v>331</v>
      </c>
      <c r="B924" s="97" t="s">
        <v>332</v>
      </c>
      <c r="C924" s="199" t="s">
        <v>17</v>
      </c>
      <c r="D924" s="218">
        <f t="shared" si="30"/>
        <v>0.318</v>
      </c>
      <c r="E924" s="220"/>
      <c r="F924" s="220">
        <v>0.318</v>
      </c>
    </row>
    <row r="925" spans="1:6" s="60" customFormat="1" ht="15">
      <c r="A925" s="96"/>
      <c r="B925" s="106"/>
      <c r="C925" s="199" t="s">
        <v>53</v>
      </c>
      <c r="D925" s="218">
        <f t="shared" si="30"/>
        <v>1</v>
      </c>
      <c r="E925" s="220"/>
      <c r="F925" s="220">
        <v>1</v>
      </c>
    </row>
    <row r="926" spans="1:6" s="60" customFormat="1" ht="15">
      <c r="A926" s="96"/>
      <c r="B926" s="106"/>
      <c r="C926" s="199" t="s">
        <v>14</v>
      </c>
      <c r="D926" s="218">
        <f t="shared" si="30"/>
        <v>173.90700000000001</v>
      </c>
      <c r="E926" s="218"/>
      <c r="F926" s="218">
        <v>173.90700000000001</v>
      </c>
    </row>
    <row r="927" spans="1:6" s="60" customFormat="1" ht="15">
      <c r="A927" s="96" t="s">
        <v>333</v>
      </c>
      <c r="B927" s="97" t="s">
        <v>334</v>
      </c>
      <c r="C927" s="199" t="s">
        <v>17</v>
      </c>
      <c r="D927" s="218">
        <f t="shared" si="30"/>
        <v>0.58099999999999996</v>
      </c>
      <c r="E927" s="218"/>
      <c r="F927" s="220">
        <v>0.58099999999999996</v>
      </c>
    </row>
    <row r="928" spans="1:6" s="60" customFormat="1" ht="15">
      <c r="A928" s="96"/>
      <c r="B928" s="106"/>
      <c r="C928" s="199" t="s">
        <v>53</v>
      </c>
      <c r="D928" s="218">
        <f t="shared" si="30"/>
        <v>1</v>
      </c>
      <c r="E928" s="218"/>
      <c r="F928" s="220">
        <v>1</v>
      </c>
    </row>
    <row r="929" spans="1:6" s="60" customFormat="1" ht="15">
      <c r="A929" s="96"/>
      <c r="B929" s="106"/>
      <c r="C929" s="199" t="s">
        <v>14</v>
      </c>
      <c r="D929" s="218">
        <f t="shared" si="30"/>
        <v>296.49299999999999</v>
      </c>
      <c r="E929" s="218"/>
      <c r="F929" s="218">
        <v>296.49299999999999</v>
      </c>
    </row>
    <row r="930" spans="1:6" s="60" customFormat="1" ht="15">
      <c r="A930" s="96" t="s">
        <v>335</v>
      </c>
      <c r="B930" s="97" t="s">
        <v>336</v>
      </c>
      <c r="C930" s="199" t="s">
        <v>17</v>
      </c>
      <c r="D930" s="218">
        <f t="shared" si="30"/>
        <v>0.48699999999999999</v>
      </c>
      <c r="E930" s="220"/>
      <c r="F930" s="218">
        <v>0.48699999999999999</v>
      </c>
    </row>
    <row r="931" spans="1:6" s="60" customFormat="1" ht="15">
      <c r="A931" s="96"/>
      <c r="B931" s="106"/>
      <c r="C931" s="199" t="s">
        <v>53</v>
      </c>
      <c r="D931" s="218">
        <f t="shared" si="30"/>
        <v>1</v>
      </c>
      <c r="E931" s="220"/>
      <c r="F931" s="218">
        <v>1</v>
      </c>
    </row>
    <row r="932" spans="1:6" s="60" customFormat="1" ht="15">
      <c r="A932" s="96"/>
      <c r="B932" s="106"/>
      <c r="C932" s="199" t="s">
        <v>14</v>
      </c>
      <c r="D932" s="218">
        <f t="shared" si="30"/>
        <v>315.91300000000001</v>
      </c>
      <c r="E932" s="218"/>
      <c r="F932" s="218">
        <v>315.91300000000001</v>
      </c>
    </row>
    <row r="935" spans="1:6">
      <c r="B935" s="58" t="s">
        <v>172</v>
      </c>
      <c r="D935" s="63"/>
      <c r="E935" s="63" t="s">
        <v>173</v>
      </c>
      <c r="F935" s="59"/>
    </row>
    <row r="936" spans="1:6">
      <c r="D936" s="63"/>
      <c r="E936" s="63"/>
      <c r="F936" s="59"/>
    </row>
    <row r="937" spans="1:6">
      <c r="B937" s="58" t="s">
        <v>174</v>
      </c>
      <c r="D937" s="63"/>
      <c r="E937" s="63" t="s">
        <v>175</v>
      </c>
      <c r="F937" s="59"/>
    </row>
  </sheetData>
  <mergeCells count="324">
    <mergeCell ref="A2:F2"/>
    <mergeCell ref="A3:F3"/>
    <mergeCell ref="A816:A818"/>
    <mergeCell ref="B816:B818"/>
    <mergeCell ref="A798:A806"/>
    <mergeCell ref="B799:B800"/>
    <mergeCell ref="B801:B802"/>
    <mergeCell ref="B803:B804"/>
    <mergeCell ref="B805:B806"/>
    <mergeCell ref="A807:A815"/>
    <mergeCell ref="B808:B809"/>
    <mergeCell ref="B810:B811"/>
    <mergeCell ref="B812:B813"/>
    <mergeCell ref="B814:B815"/>
    <mergeCell ref="A780:A788"/>
    <mergeCell ref="B781:B782"/>
    <mergeCell ref="B783:B784"/>
    <mergeCell ref="B785:B786"/>
    <mergeCell ref="B787:B788"/>
    <mergeCell ref="A789:A797"/>
    <mergeCell ref="B790:B791"/>
    <mergeCell ref="B792:B793"/>
    <mergeCell ref="B794:B795"/>
    <mergeCell ref="B796:B797"/>
    <mergeCell ref="A762:A770"/>
    <mergeCell ref="B763:B764"/>
    <mergeCell ref="B765:B766"/>
    <mergeCell ref="B767:B768"/>
    <mergeCell ref="B769:B770"/>
    <mergeCell ref="A771:A779"/>
    <mergeCell ref="B772:B773"/>
    <mergeCell ref="B774:B775"/>
    <mergeCell ref="B776:B777"/>
    <mergeCell ref="B778:B779"/>
    <mergeCell ref="A744:A752"/>
    <mergeCell ref="B745:B746"/>
    <mergeCell ref="B747:B748"/>
    <mergeCell ref="B749:B750"/>
    <mergeCell ref="B751:B752"/>
    <mergeCell ref="A753:A761"/>
    <mergeCell ref="B754:B755"/>
    <mergeCell ref="B756:B757"/>
    <mergeCell ref="B758:B759"/>
    <mergeCell ref="B760:B761"/>
    <mergeCell ref="A726:A734"/>
    <mergeCell ref="B727:B728"/>
    <mergeCell ref="B729:B730"/>
    <mergeCell ref="B731:B732"/>
    <mergeCell ref="B733:B734"/>
    <mergeCell ref="A735:A743"/>
    <mergeCell ref="B736:B737"/>
    <mergeCell ref="B738:B739"/>
    <mergeCell ref="B740:B741"/>
    <mergeCell ref="B742:B743"/>
    <mergeCell ref="A708:A716"/>
    <mergeCell ref="B709:B710"/>
    <mergeCell ref="B711:B712"/>
    <mergeCell ref="B713:B714"/>
    <mergeCell ref="B715:B716"/>
    <mergeCell ref="A717:A725"/>
    <mergeCell ref="B718:B719"/>
    <mergeCell ref="B720:B721"/>
    <mergeCell ref="B722:B723"/>
    <mergeCell ref="B724:B725"/>
    <mergeCell ref="A690:A698"/>
    <mergeCell ref="B691:B692"/>
    <mergeCell ref="B693:B694"/>
    <mergeCell ref="B695:B696"/>
    <mergeCell ref="B697:B698"/>
    <mergeCell ref="A699:A707"/>
    <mergeCell ref="B700:B701"/>
    <mergeCell ref="B702:B703"/>
    <mergeCell ref="B704:B705"/>
    <mergeCell ref="B706:B707"/>
    <mergeCell ref="A672:A680"/>
    <mergeCell ref="B673:B674"/>
    <mergeCell ref="B675:B676"/>
    <mergeCell ref="B677:B678"/>
    <mergeCell ref="B679:B680"/>
    <mergeCell ref="A681:A689"/>
    <mergeCell ref="B682:B683"/>
    <mergeCell ref="B684:B685"/>
    <mergeCell ref="B686:B687"/>
    <mergeCell ref="B688:B689"/>
    <mergeCell ref="A654:A662"/>
    <mergeCell ref="B655:B656"/>
    <mergeCell ref="B657:B658"/>
    <mergeCell ref="B659:B660"/>
    <mergeCell ref="B661:B662"/>
    <mergeCell ref="A663:A671"/>
    <mergeCell ref="B664:B665"/>
    <mergeCell ref="B666:B667"/>
    <mergeCell ref="B668:B669"/>
    <mergeCell ref="B670:B671"/>
    <mergeCell ref="A636:A644"/>
    <mergeCell ref="B637:B638"/>
    <mergeCell ref="B639:B640"/>
    <mergeCell ref="B641:B642"/>
    <mergeCell ref="B643:B644"/>
    <mergeCell ref="A645:A653"/>
    <mergeCell ref="B646:B647"/>
    <mergeCell ref="B648:B649"/>
    <mergeCell ref="B650:B651"/>
    <mergeCell ref="B652:B653"/>
    <mergeCell ref="A618:A626"/>
    <mergeCell ref="B619:B620"/>
    <mergeCell ref="B621:B622"/>
    <mergeCell ref="B623:B624"/>
    <mergeCell ref="B625:B626"/>
    <mergeCell ref="A627:A635"/>
    <mergeCell ref="B628:B629"/>
    <mergeCell ref="B630:B631"/>
    <mergeCell ref="B632:B633"/>
    <mergeCell ref="B634:B635"/>
    <mergeCell ref="A600:A608"/>
    <mergeCell ref="B601:B602"/>
    <mergeCell ref="B603:B604"/>
    <mergeCell ref="B605:B606"/>
    <mergeCell ref="B607:B608"/>
    <mergeCell ref="A609:A617"/>
    <mergeCell ref="B610:B611"/>
    <mergeCell ref="B612:B613"/>
    <mergeCell ref="B614:B615"/>
    <mergeCell ref="B616:B617"/>
    <mergeCell ref="A582:A590"/>
    <mergeCell ref="B583:B584"/>
    <mergeCell ref="B585:B586"/>
    <mergeCell ref="B587:B588"/>
    <mergeCell ref="B589:B590"/>
    <mergeCell ref="A591:A599"/>
    <mergeCell ref="B592:B593"/>
    <mergeCell ref="B594:B595"/>
    <mergeCell ref="B596:B597"/>
    <mergeCell ref="B598:B599"/>
    <mergeCell ref="A564:A572"/>
    <mergeCell ref="B565:B566"/>
    <mergeCell ref="B567:B568"/>
    <mergeCell ref="B569:B570"/>
    <mergeCell ref="B571:B572"/>
    <mergeCell ref="A573:A581"/>
    <mergeCell ref="B574:B575"/>
    <mergeCell ref="B576:B577"/>
    <mergeCell ref="B578:B579"/>
    <mergeCell ref="B580:B581"/>
    <mergeCell ref="A546:A554"/>
    <mergeCell ref="B547:B548"/>
    <mergeCell ref="B549:B550"/>
    <mergeCell ref="B551:B552"/>
    <mergeCell ref="B553:B554"/>
    <mergeCell ref="A555:A563"/>
    <mergeCell ref="B556:B557"/>
    <mergeCell ref="B558:B559"/>
    <mergeCell ref="B560:B561"/>
    <mergeCell ref="B562:B563"/>
    <mergeCell ref="A528:A536"/>
    <mergeCell ref="B529:B530"/>
    <mergeCell ref="B531:B532"/>
    <mergeCell ref="B533:B534"/>
    <mergeCell ref="B535:B536"/>
    <mergeCell ref="A537:A545"/>
    <mergeCell ref="B538:B539"/>
    <mergeCell ref="B540:B541"/>
    <mergeCell ref="B542:B543"/>
    <mergeCell ref="B544:B545"/>
    <mergeCell ref="A510:A518"/>
    <mergeCell ref="B511:B512"/>
    <mergeCell ref="B513:B514"/>
    <mergeCell ref="B515:B516"/>
    <mergeCell ref="B517:B518"/>
    <mergeCell ref="A519:A527"/>
    <mergeCell ref="B520:B521"/>
    <mergeCell ref="B522:B523"/>
    <mergeCell ref="B524:B525"/>
    <mergeCell ref="B526:B527"/>
    <mergeCell ref="A492:A500"/>
    <mergeCell ref="B493:B494"/>
    <mergeCell ref="B495:B496"/>
    <mergeCell ref="B497:B498"/>
    <mergeCell ref="B499:B500"/>
    <mergeCell ref="A501:A509"/>
    <mergeCell ref="B502:B503"/>
    <mergeCell ref="B504:B505"/>
    <mergeCell ref="B506:B507"/>
    <mergeCell ref="B508:B509"/>
    <mergeCell ref="A474:A482"/>
    <mergeCell ref="B475:B476"/>
    <mergeCell ref="B477:B478"/>
    <mergeCell ref="B479:B480"/>
    <mergeCell ref="B481:B482"/>
    <mergeCell ref="A483:A491"/>
    <mergeCell ref="B484:B485"/>
    <mergeCell ref="B486:B487"/>
    <mergeCell ref="B488:B489"/>
    <mergeCell ref="B490:B491"/>
    <mergeCell ref="A456:A464"/>
    <mergeCell ref="B457:B458"/>
    <mergeCell ref="B459:B460"/>
    <mergeCell ref="B461:B462"/>
    <mergeCell ref="B463:B464"/>
    <mergeCell ref="A465:A473"/>
    <mergeCell ref="B466:B467"/>
    <mergeCell ref="B468:B469"/>
    <mergeCell ref="B470:B471"/>
    <mergeCell ref="B472:B473"/>
    <mergeCell ref="A438:A446"/>
    <mergeCell ref="B439:B440"/>
    <mergeCell ref="B441:B442"/>
    <mergeCell ref="B443:B444"/>
    <mergeCell ref="B445:B446"/>
    <mergeCell ref="A447:A455"/>
    <mergeCell ref="B448:B449"/>
    <mergeCell ref="B450:B451"/>
    <mergeCell ref="B452:B453"/>
    <mergeCell ref="B454:B455"/>
    <mergeCell ref="A420:A428"/>
    <mergeCell ref="B421:B422"/>
    <mergeCell ref="B423:B424"/>
    <mergeCell ref="B425:B426"/>
    <mergeCell ref="B427:B428"/>
    <mergeCell ref="A429:A437"/>
    <mergeCell ref="B430:B431"/>
    <mergeCell ref="B432:B433"/>
    <mergeCell ref="B434:B435"/>
    <mergeCell ref="B436:B437"/>
    <mergeCell ref="A402:A410"/>
    <mergeCell ref="B403:B404"/>
    <mergeCell ref="B405:B406"/>
    <mergeCell ref="B407:B408"/>
    <mergeCell ref="B409:B410"/>
    <mergeCell ref="A411:A419"/>
    <mergeCell ref="B412:B413"/>
    <mergeCell ref="B414:B415"/>
    <mergeCell ref="B416:B417"/>
    <mergeCell ref="B418:B419"/>
    <mergeCell ref="A384:A392"/>
    <mergeCell ref="B385:B386"/>
    <mergeCell ref="B387:B388"/>
    <mergeCell ref="B389:B390"/>
    <mergeCell ref="B391:B392"/>
    <mergeCell ref="A393:A401"/>
    <mergeCell ref="B394:B395"/>
    <mergeCell ref="B396:B397"/>
    <mergeCell ref="B398:B399"/>
    <mergeCell ref="B400:B401"/>
    <mergeCell ref="A366:A374"/>
    <mergeCell ref="B367:B368"/>
    <mergeCell ref="B369:B370"/>
    <mergeCell ref="B371:B372"/>
    <mergeCell ref="B373:B374"/>
    <mergeCell ref="A375:A383"/>
    <mergeCell ref="B376:B377"/>
    <mergeCell ref="B378:B379"/>
    <mergeCell ref="B380:B381"/>
    <mergeCell ref="B382:B383"/>
    <mergeCell ref="A348:A356"/>
    <mergeCell ref="B349:B350"/>
    <mergeCell ref="B351:B352"/>
    <mergeCell ref="B353:B354"/>
    <mergeCell ref="B355:B356"/>
    <mergeCell ref="A357:A365"/>
    <mergeCell ref="B358:B359"/>
    <mergeCell ref="B360:B361"/>
    <mergeCell ref="B362:B363"/>
    <mergeCell ref="B364:B365"/>
    <mergeCell ref="A342:A343"/>
    <mergeCell ref="B342:B343"/>
    <mergeCell ref="A344:A345"/>
    <mergeCell ref="B344:B345"/>
    <mergeCell ref="A346:A347"/>
    <mergeCell ref="B346:B347"/>
    <mergeCell ref="A214:A215"/>
    <mergeCell ref="B214:B215"/>
    <mergeCell ref="A338:A339"/>
    <mergeCell ref="B338:B339"/>
    <mergeCell ref="A340:A341"/>
    <mergeCell ref="B340:B341"/>
    <mergeCell ref="A208:A209"/>
    <mergeCell ref="B208:B209"/>
    <mergeCell ref="A210:A211"/>
    <mergeCell ref="B210:B211"/>
    <mergeCell ref="A212:A213"/>
    <mergeCell ref="B212:B213"/>
    <mergeCell ref="A78:A79"/>
    <mergeCell ref="B78:B79"/>
    <mergeCell ref="A80:A81"/>
    <mergeCell ref="B80:B81"/>
    <mergeCell ref="A82:A83"/>
    <mergeCell ref="B82:B83"/>
    <mergeCell ref="A36:A37"/>
    <mergeCell ref="B36:B37"/>
    <mergeCell ref="A38:A39"/>
    <mergeCell ref="B38:B39"/>
    <mergeCell ref="A76:A77"/>
    <mergeCell ref="B76:B77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0:A12"/>
    <mergeCell ref="B10:B12"/>
    <mergeCell ref="A13:A14"/>
    <mergeCell ref="B13:B14"/>
    <mergeCell ref="A15:A16"/>
    <mergeCell ref="B15:B16"/>
    <mergeCell ref="E5:F5"/>
    <mergeCell ref="A6:A8"/>
    <mergeCell ref="B6:B8"/>
    <mergeCell ref="C6:C8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0" fitToHeight="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кв. (нов.форма)</vt:lpstr>
      <vt:lpstr>6 мес. (нов.форма)</vt:lpstr>
      <vt:lpstr>Форма 2. (2 кв.)</vt:lpstr>
      <vt:lpstr>Форма 2. (6 мес)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2018-07-24T14:25:42Z</cp:lastPrinted>
  <dcterms:created xsi:type="dcterms:W3CDTF">2018-07-12T09:06:53Z</dcterms:created>
  <dcterms:modified xsi:type="dcterms:W3CDTF">2018-08-03T11:44:35Z</dcterms:modified>
</cp:coreProperties>
</file>