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075" windowHeight="11760"/>
  </bookViews>
  <sheets>
    <sheet name="л.кл." sheetId="1" r:id="rId1"/>
  </sheets>
  <calcPr calcId="125725"/>
</workbook>
</file>

<file path=xl/calcChain.xml><?xml version="1.0" encoding="utf-8"?>
<calcChain xmlns="http://schemas.openxmlformats.org/spreadsheetml/2006/main">
  <c r="D115" i="1"/>
  <c r="D112"/>
  <c r="D109"/>
  <c r="D106"/>
  <c r="D103"/>
  <c r="D100"/>
  <c r="D97"/>
  <c r="D94"/>
  <c r="D91"/>
  <c r="D88"/>
  <c r="D85"/>
  <c r="D82"/>
  <c r="D79"/>
  <c r="D76"/>
  <c r="D73"/>
  <c r="D70"/>
  <c r="D67"/>
  <c r="D55"/>
  <c r="D52"/>
  <c r="D49"/>
  <c r="D46"/>
  <c r="D43"/>
  <c r="D40"/>
  <c r="D37"/>
  <c r="D34"/>
  <c r="D31"/>
  <c r="D28"/>
  <c r="D64"/>
  <c r="D61"/>
  <c r="D58"/>
  <c r="D22"/>
  <c r="D19"/>
  <c r="D16"/>
  <c r="D13"/>
  <c r="E116"/>
  <c r="E114"/>
  <c r="E113"/>
  <c r="E111"/>
  <c r="E110"/>
  <c r="E108"/>
  <c r="F107"/>
  <c r="F105"/>
  <c r="F104"/>
  <c r="F102"/>
  <c r="F101"/>
  <c r="F99"/>
  <c r="F98"/>
  <c r="F96"/>
  <c r="F95"/>
  <c r="F93"/>
  <c r="F92"/>
  <c r="F90"/>
  <c r="F89"/>
  <c r="F87"/>
  <c r="F86"/>
  <c r="F84"/>
  <c r="F83"/>
  <c r="F81"/>
  <c r="F80"/>
  <c r="F78"/>
  <c r="F77"/>
  <c r="F75"/>
  <c r="F74"/>
  <c r="F72"/>
  <c r="F71"/>
  <c r="F69"/>
  <c r="F68"/>
  <c r="F66"/>
  <c r="E65"/>
  <c r="E63"/>
  <c r="E62"/>
  <c r="E60"/>
  <c r="E59"/>
  <c r="E57"/>
  <c r="F56"/>
  <c r="F54"/>
  <c r="F53"/>
  <c r="F51"/>
  <c r="F50"/>
  <c r="F48"/>
  <c r="F47"/>
  <c r="F45"/>
  <c r="F44"/>
  <c r="F42"/>
  <c r="F41"/>
  <c r="F39"/>
  <c r="F38"/>
  <c r="F36"/>
  <c r="F35"/>
  <c r="F32"/>
  <c r="F30"/>
  <c r="F29"/>
  <c r="F27"/>
  <c r="F26"/>
  <c r="F24"/>
  <c r="E23"/>
  <c r="E20"/>
  <c r="E18"/>
  <c r="E17"/>
  <c r="E8" s="1"/>
  <c r="E14"/>
  <c r="E12"/>
  <c r="E11"/>
  <c r="E9"/>
  <c r="E7"/>
  <c r="E6"/>
  <c r="D116"/>
  <c r="F7" l="1"/>
  <c r="D114"/>
  <c r="D113"/>
  <c r="D111"/>
  <c r="D110"/>
  <c r="D108"/>
  <c r="D107" l="1"/>
  <c r="D105"/>
  <c r="D104"/>
  <c r="D102"/>
  <c r="D101"/>
  <c r="D99"/>
  <c r="D98"/>
  <c r="D96"/>
  <c r="D95"/>
  <c r="D93"/>
  <c r="D92"/>
  <c r="D90"/>
  <c r="D89"/>
  <c r="D87"/>
  <c r="D86"/>
  <c r="D84"/>
  <c r="D83"/>
  <c r="D81"/>
  <c r="D80"/>
  <c r="D78"/>
  <c r="D77"/>
  <c r="D75"/>
  <c r="D74"/>
  <c r="D72"/>
  <c r="D71"/>
  <c r="D69"/>
  <c r="D68"/>
  <c r="F6"/>
  <c r="D65"/>
  <c r="D63"/>
  <c r="D62"/>
  <c r="D60"/>
  <c r="D59"/>
  <c r="D57"/>
  <c r="D56"/>
  <c r="D54"/>
  <c r="D53"/>
  <c r="D51"/>
  <c r="D50"/>
  <c r="D48"/>
  <c r="D47"/>
  <c r="D45"/>
  <c r="D44"/>
  <c r="D42"/>
  <c r="D41"/>
  <c r="D39"/>
  <c r="D38"/>
  <c r="D36"/>
  <c r="D35"/>
  <c r="D33"/>
  <c r="D66" l="1"/>
  <c r="D32"/>
  <c r="D30"/>
  <c r="D29"/>
  <c r="D27"/>
  <c r="D25"/>
  <c r="D24"/>
  <c r="D23"/>
  <c r="D21"/>
  <c r="D20"/>
  <c r="D18"/>
  <c r="D17"/>
  <c r="D15"/>
  <c r="D14"/>
  <c r="D12"/>
  <c r="D11"/>
  <c r="D10"/>
  <c r="D9"/>
  <c r="D7"/>
  <c r="D6"/>
  <c r="F8" l="1"/>
  <c r="D8" s="1"/>
  <c r="D26"/>
</calcChain>
</file>

<file path=xl/sharedStrings.xml><?xml version="1.0" encoding="utf-8"?>
<sst xmlns="http://schemas.openxmlformats.org/spreadsheetml/2006/main" count="193" uniqueCount="85">
  <si>
    <t>Всего</t>
  </si>
  <si>
    <t>хоз.сп.</t>
  </si>
  <si>
    <t>подр.сп</t>
  </si>
  <si>
    <t>5</t>
  </si>
  <si>
    <t>Косметический ремонт (А.П.)</t>
  </si>
  <si>
    <t xml:space="preserve"> лестничных клеток</t>
  </si>
  <si>
    <t>л/кл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</si>
  <si>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</si>
  <si>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</si>
  <si>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</si>
  <si>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</si>
  <si>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</si>
  <si>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</si>
  <si>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</si>
  <si>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</si>
  <si>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</si>
  <si>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</si>
  <si>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</si>
  <si>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</si>
  <si>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</si>
  <si>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</si>
  <si>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</si>
  <si>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</si>
  <si>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</si>
  <si>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</si>
  <si>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</si>
  <si>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</si>
  <si>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</si>
  <si>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</si>
  <si>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</si>
  <si>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</si>
  <si>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</si>
  <si>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</si>
  <si>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</si>
  <si>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</si>
  <si>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</si>
  <si>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</si>
  <si>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</si>
  <si>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</si>
  <si>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</si>
  <si>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</si>
  <si>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</si>
  <si>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</si>
  <si>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 xml:space="preserve">Адресная программа выполнения косметического ремонта лестничных клеток  </t>
  </si>
  <si>
    <t xml:space="preserve">  за 1 квартал  2015 года по ООО "ЖКС № 1 Василеостровского района"  </t>
  </si>
  <si>
    <t>код</t>
  </si>
  <si>
    <t>адрес</t>
  </si>
  <si>
    <t>кв.м</t>
  </si>
  <si>
    <t>руб.</t>
  </si>
  <si>
    <t>ул.Беринга д. 8, №1</t>
  </si>
  <si>
    <t>ул.Беринга д. 16, №3</t>
  </si>
  <si>
    <t>ул.Беринга д. 16, №5</t>
  </si>
  <si>
    <t>Карташихина ул. д. 2/13, №3</t>
  </si>
  <si>
    <t>Карташихина ул. д. 2/13, №4</t>
  </si>
  <si>
    <t>Весельная ул. д. 4, №1</t>
  </si>
  <si>
    <t>Весельная ул. д. 4, №6</t>
  </si>
  <si>
    <t>Детская ул. д. 34/90, №1</t>
  </si>
  <si>
    <t>пр.КИМа д. 11, №2</t>
  </si>
  <si>
    <t>Наличная ул. д. 12,  №2</t>
  </si>
  <si>
    <t>Наличная ул. д. 19, №2</t>
  </si>
  <si>
    <t>Наличная ул. д. 35  к.1, №3</t>
  </si>
  <si>
    <t>Наличная ул. д. 35  к.1, №4</t>
  </si>
  <si>
    <t>Гаванская ул. д. 42, №1</t>
  </si>
  <si>
    <t>Гаванская ул. д. 42, №3</t>
  </si>
  <si>
    <t>Карташихина ул. д.12, №2</t>
  </si>
  <si>
    <t>ул.Беринга д. 8, №3</t>
  </si>
  <si>
    <t>ул.Беринга д. 22 к.1, №3</t>
  </si>
  <si>
    <t>ул.Беринга д. 24 к.1, №4</t>
  </si>
  <si>
    <t>Гаванская ул. д. 34, №10</t>
  </si>
  <si>
    <t>Весельная ул. д. 5, №1</t>
  </si>
  <si>
    <t>ул.Беринга д. 20, №4</t>
  </si>
  <si>
    <t>пр.КИМа д. 13, №5</t>
  </si>
  <si>
    <t>ул.Шевченко д. 28, №4</t>
  </si>
  <si>
    <t>ул.Шевченко д. 28, №5</t>
  </si>
  <si>
    <t>Карташихина ул. д. 7, №2</t>
  </si>
  <si>
    <t>Карташихина ул. д. 2, №4</t>
  </si>
  <si>
    <t>ул.Нахимова д. 2/30, №1</t>
  </si>
  <si>
    <t>Гаванская ул. д. 17, №3</t>
  </si>
  <si>
    <t>Карташихина ул. д. 17, №1</t>
  </si>
  <si>
    <t>Карташихина ул. д. 21,  №2</t>
  </si>
  <si>
    <t>ул.Нахимова д. 2/30, №3</t>
  </si>
  <si>
    <t>ул.Нахимова д. 2/30, №6</t>
  </si>
  <si>
    <t>ул.Беринга д. 24 к.1, №3</t>
  </si>
  <si>
    <t>ул.Беринга д. 24 к.2, №3</t>
  </si>
  <si>
    <t>ул.Беринга д. 28 к.1,  №2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</si>
</sst>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Times New Roman Cyr"/>
      <family val="1"/>
      <charset val="204"/>
    </font>
    <font>
      <sz val="11"/>
      <name val="Arial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2:K118"/>
  <sheetViews>
    <sheetView tabSelected="1" workbookViewId="0">
      <selection activeCell="L21" sqref="L21"/>
    </sheetView>
  </sheetViews>
  <sheetFormatPr defaultColWidth="13.5703125" defaultRowHeight="15"/>
  <cols>
    <col min="1" max="1" width="8.5703125" style="23" customWidth="1"/>
    <col min="2" max="2" width="43.28515625" style="25" customWidth="1"/>
    <col min="3" max="3" width="9.28515625" style="26" customWidth="1"/>
    <col min="4" max="4" width="15.85546875" style="1" customWidth="1"/>
    <col min="5" max="5" width="15.7109375" style="1" customWidth="1"/>
    <col min="6" max="6" width="15.42578125" style="1" customWidth="1"/>
    <col min="7" max="16384" width="13.5703125" style="2"/>
  </cols>
  <sheetData>
    <row r="2" spans="1:11" ht="21" customHeight="1">
      <c r="A2" s="27" t="s">
        <v>43</v>
      </c>
      <c r="B2" s="27"/>
      <c r="C2" s="27"/>
      <c r="D2" s="27"/>
      <c r="E2" s="27"/>
      <c r="F2" s="27"/>
      <c r="G2" s="1"/>
      <c r="H2" s="1"/>
      <c r="I2" s="1"/>
      <c r="J2" s="1"/>
      <c r="K2" s="1"/>
    </row>
    <row r="3" spans="1:11" ht="27.75" customHeight="1">
      <c r="A3" s="27" t="s">
        <v>44</v>
      </c>
      <c r="B3" s="27"/>
      <c r="C3" s="27"/>
      <c r="D3" s="27"/>
      <c r="E3" s="27"/>
      <c r="F3" s="27"/>
    </row>
    <row r="4" spans="1:11" ht="27.75" customHeight="1">
      <c r="A4" s="1"/>
      <c r="B4" s="3"/>
      <c r="C4" s="1"/>
    </row>
    <row r="5" spans="1:11" s="9" customFormat="1" ht="27" customHeight="1">
      <c r="A5" s="4" t="s">
        <v>45</v>
      </c>
      <c r="B5" s="5" t="s">
        <v>46</v>
      </c>
      <c r="C5" s="5"/>
      <c r="D5" s="6" t="s">
        <v>0</v>
      </c>
      <c r="E5" s="7" t="s">
        <v>1</v>
      </c>
      <c r="F5" s="8" t="s">
        <v>2</v>
      </c>
    </row>
    <row r="6" spans="1:11" s="9" customFormat="1">
      <c r="A6" s="28" t="s">
        <v>3</v>
      </c>
      <c r="B6" s="10" t="s">
        <v>4</v>
      </c>
      <c r="C6" s="11" t="s">
        <v>47</v>
      </c>
      <c r="D6" s="29">
        <f>E6+F6</f>
        <v>12417.178</v>
      </c>
      <c r="E6" s="29">
        <f>E9+E12+E15+E18+E21+E24+E27+E30+E33+E36+E39+E42+E45+E48+E51+E54+E57+E60+E63+E66+E69+E72+E75+E78+E81+E84+E87+E90+E93+E96+E99+E102+E105+E108+E111+E114</f>
        <v>2628.7799999999997</v>
      </c>
      <c r="F6" s="29">
        <f>F24+F27+F30+F33+F36+F39+F42+F45+F48+F51+F54+F66+F69+F72+F75+F78+F81+F84+F87+F90+F93+F96+F99+F102+F105</f>
        <v>9788.398000000001</v>
      </c>
      <c r="H6" s="12"/>
    </row>
    <row r="7" spans="1:11" s="9" customFormat="1">
      <c r="A7" s="28"/>
      <c r="B7" s="10" t="s">
        <v>5</v>
      </c>
      <c r="C7" s="11" t="s">
        <v>6</v>
      </c>
      <c r="D7" s="33">
        <f t="shared" ref="D7:D32" si="0">E7+F7</f>
        <v>36</v>
      </c>
      <c r="E7" s="33">
        <f>E10+E13+E16+E19+E22+E25+E28+E31+E34+E37+E40+E43+E46+E49+E52+E55+E58+E61+E64+E67+E70+E73+E76+E79+E82+E85+E88+E91+E94+E97+E100+E103+E106+E109+E112+E115</f>
        <v>11</v>
      </c>
      <c r="F7" s="33">
        <f t="shared" ref="F7:F8" si="1">F25+F28+F31+F34+F37+F40+F43+F46+F49+F52+F55+F67+F70+F73+F76+F79+F82+F85+F88+F91+F94+F97+F100+F103+F106</f>
        <v>25</v>
      </c>
    </row>
    <row r="8" spans="1:11" s="9" customFormat="1">
      <c r="A8" s="28"/>
      <c r="B8" s="10"/>
      <c r="C8" s="11" t="s">
        <v>48</v>
      </c>
      <c r="D8" s="29">
        <f t="shared" si="0"/>
        <v>3850829</v>
      </c>
      <c r="E8" s="29">
        <f>E11+E14+E17+E20+E23+E26+E29+E32+E35+E38+E41+E44+E47+E50+E53+E56+E59+E62+E65+E68+E71+E74+E77+E80+E83+E86+E89+E92+E95+E98+E101+E104+E107+E110+E113+E116</f>
        <v>1018341</v>
      </c>
      <c r="F8" s="29">
        <f t="shared" si="1"/>
        <v>2832488</v>
      </c>
    </row>
    <row r="9" spans="1:11" s="9" customFormat="1">
      <c r="A9" s="13" t="s">
        <v>7</v>
      </c>
      <c r="B9" s="14" t="s">
        <v>49</v>
      </c>
      <c r="C9" s="15" t="s">
        <v>47</v>
      </c>
      <c r="D9" s="30">
        <f t="shared" si="0"/>
        <v>280</v>
      </c>
      <c r="E9" s="30">
        <f>0.28*1000</f>
        <v>280</v>
      </c>
      <c r="F9" s="31"/>
      <c r="H9" s="12"/>
    </row>
    <row r="10" spans="1:11" s="17" customFormat="1">
      <c r="A10" s="13"/>
      <c r="B10" s="16"/>
      <c r="C10" s="15" t="s">
        <v>6</v>
      </c>
      <c r="D10" s="34">
        <f t="shared" si="0"/>
        <v>1</v>
      </c>
      <c r="E10" s="34">
        <v>1</v>
      </c>
      <c r="F10" s="31"/>
      <c r="H10" s="12"/>
    </row>
    <row r="11" spans="1:11" s="19" customFormat="1">
      <c r="A11" s="13"/>
      <c r="B11" s="18"/>
      <c r="C11" s="15" t="s">
        <v>48</v>
      </c>
      <c r="D11" s="30">
        <f t="shared" si="0"/>
        <v>82037</v>
      </c>
      <c r="E11" s="30">
        <f>82.037*1000</f>
        <v>82037</v>
      </c>
      <c r="F11" s="31"/>
      <c r="H11" s="12"/>
    </row>
    <row r="12" spans="1:11" s="19" customFormat="1">
      <c r="A12" s="13" t="s">
        <v>8</v>
      </c>
      <c r="B12" s="14" t="s">
        <v>50</v>
      </c>
      <c r="C12" s="15" t="s">
        <v>47</v>
      </c>
      <c r="D12" s="30">
        <f t="shared" si="0"/>
        <v>290</v>
      </c>
      <c r="E12" s="30">
        <f>0.29*1000</f>
        <v>290</v>
      </c>
      <c r="F12" s="30"/>
      <c r="G12" s="20"/>
      <c r="H12" s="12"/>
    </row>
    <row r="13" spans="1:11" s="19" customFormat="1">
      <c r="A13" s="13"/>
      <c r="B13" s="14"/>
      <c r="C13" s="15" t="s">
        <v>6</v>
      </c>
      <c r="D13" s="34">
        <f t="shared" ref="D13" si="2">E13+F13</f>
        <v>1</v>
      </c>
      <c r="E13" s="34">
        <v>1</v>
      </c>
      <c r="F13" s="31"/>
      <c r="G13" s="20"/>
      <c r="H13" s="12"/>
    </row>
    <row r="14" spans="1:11" s="19" customFormat="1">
      <c r="A14" s="13"/>
      <c r="B14" s="14"/>
      <c r="C14" s="15" t="s">
        <v>48</v>
      </c>
      <c r="D14" s="30">
        <f t="shared" si="0"/>
        <v>79441</v>
      </c>
      <c r="E14" s="30">
        <f>79.441*1000</f>
        <v>79441</v>
      </c>
      <c r="F14" s="30"/>
      <c r="G14" s="20"/>
      <c r="H14" s="12"/>
    </row>
    <row r="15" spans="1:11" s="19" customFormat="1">
      <c r="A15" s="13" t="s">
        <v>9</v>
      </c>
      <c r="B15" s="14" t="s">
        <v>51</v>
      </c>
      <c r="C15" s="15" t="s">
        <v>47</v>
      </c>
      <c r="D15" s="30">
        <f t="shared" si="0"/>
        <v>0.28999999999999998</v>
      </c>
      <c r="E15" s="30">
        <v>0.28999999999999998</v>
      </c>
      <c r="F15" s="30"/>
      <c r="H15" s="20"/>
    </row>
    <row r="16" spans="1:11" s="19" customFormat="1">
      <c r="A16" s="13"/>
      <c r="B16" s="14"/>
      <c r="C16" s="15" t="s">
        <v>6</v>
      </c>
      <c r="D16" s="34">
        <f t="shared" ref="D16" si="3">E16+F16</f>
        <v>1</v>
      </c>
      <c r="E16" s="34">
        <v>1</v>
      </c>
      <c r="F16" s="31"/>
      <c r="H16" s="20"/>
    </row>
    <row r="17" spans="1:9" s="19" customFormat="1">
      <c r="A17" s="13"/>
      <c r="B17" s="14"/>
      <c r="C17" s="15" t="s">
        <v>48</v>
      </c>
      <c r="D17" s="30">
        <f t="shared" si="0"/>
        <v>80572</v>
      </c>
      <c r="E17" s="30">
        <f>80.572*1000</f>
        <v>80572</v>
      </c>
      <c r="F17" s="30"/>
      <c r="H17" s="20"/>
    </row>
    <row r="18" spans="1:9" s="19" customFormat="1">
      <c r="A18" s="13" t="s">
        <v>10</v>
      </c>
      <c r="B18" s="14" t="s">
        <v>52</v>
      </c>
      <c r="C18" s="15" t="s">
        <v>47</v>
      </c>
      <c r="D18" s="30">
        <f t="shared" si="0"/>
        <v>300</v>
      </c>
      <c r="E18" s="30">
        <f>0.3*1000</f>
        <v>300</v>
      </c>
      <c r="F18" s="30"/>
      <c r="H18" s="20"/>
    </row>
    <row r="19" spans="1:9" s="19" customFormat="1">
      <c r="A19" s="13"/>
      <c r="B19" s="14"/>
      <c r="C19" s="15" t="s">
        <v>6</v>
      </c>
      <c r="D19" s="34">
        <f t="shared" ref="D19" si="4">E19+F19</f>
        <v>1</v>
      </c>
      <c r="E19" s="34">
        <v>1</v>
      </c>
      <c r="F19" s="31"/>
      <c r="H19" s="20"/>
    </row>
    <row r="20" spans="1:9" s="19" customFormat="1">
      <c r="A20" s="13"/>
      <c r="B20" s="14"/>
      <c r="C20" s="15" t="s">
        <v>48</v>
      </c>
      <c r="D20" s="30">
        <f t="shared" si="0"/>
        <v>102028</v>
      </c>
      <c r="E20" s="30">
        <f>102.028*1000</f>
        <v>102028</v>
      </c>
      <c r="F20" s="30"/>
      <c r="H20" s="20"/>
    </row>
    <row r="21" spans="1:9" s="19" customFormat="1">
      <c r="A21" s="13" t="s">
        <v>11</v>
      </c>
      <c r="B21" s="14" t="s">
        <v>53</v>
      </c>
      <c r="C21" s="15" t="s">
        <v>47</v>
      </c>
      <c r="D21" s="30">
        <f t="shared" si="0"/>
        <v>0.49</v>
      </c>
      <c r="E21" s="30">
        <v>0.49</v>
      </c>
      <c r="F21" s="30"/>
      <c r="G21" s="20"/>
      <c r="H21" s="20"/>
    </row>
    <row r="22" spans="1:9" s="19" customFormat="1">
      <c r="A22" s="13"/>
      <c r="B22" s="14"/>
      <c r="C22" s="15" t="s">
        <v>6</v>
      </c>
      <c r="D22" s="34">
        <f t="shared" ref="D22" si="5">E22+F22</f>
        <v>1</v>
      </c>
      <c r="E22" s="34">
        <v>1</v>
      </c>
      <c r="F22" s="31"/>
      <c r="G22" s="20"/>
      <c r="H22" s="20"/>
    </row>
    <row r="23" spans="1:9" s="17" customFormat="1">
      <c r="A23" s="13"/>
      <c r="B23" s="14"/>
      <c r="C23" s="15" t="s">
        <v>48</v>
      </c>
      <c r="D23" s="30">
        <f t="shared" si="0"/>
        <v>144965</v>
      </c>
      <c r="E23" s="30">
        <f>144.965*1000</f>
        <v>144965</v>
      </c>
      <c r="F23" s="30"/>
      <c r="G23" s="21"/>
      <c r="H23" s="20"/>
    </row>
    <row r="24" spans="1:9" s="17" customFormat="1">
      <c r="A24" s="13" t="s">
        <v>12</v>
      </c>
      <c r="B24" s="14" t="s">
        <v>54</v>
      </c>
      <c r="C24" s="15" t="s">
        <v>47</v>
      </c>
      <c r="D24" s="30">
        <f t="shared" si="0"/>
        <v>700</v>
      </c>
      <c r="E24" s="30"/>
      <c r="F24" s="30">
        <f>0.7*1000</f>
        <v>700</v>
      </c>
      <c r="G24" s="21"/>
      <c r="H24" s="20"/>
    </row>
    <row r="25" spans="1:9" s="19" customFormat="1">
      <c r="A25" s="13"/>
      <c r="B25" s="14"/>
      <c r="C25" s="15" t="s">
        <v>6</v>
      </c>
      <c r="D25" s="34">
        <f t="shared" si="0"/>
        <v>1</v>
      </c>
      <c r="E25" s="34"/>
      <c r="F25" s="34">
        <v>1</v>
      </c>
      <c r="G25" s="21"/>
      <c r="H25" s="20"/>
    </row>
    <row r="26" spans="1:9" s="19" customFormat="1">
      <c r="A26" s="13"/>
      <c r="B26" s="14"/>
      <c r="C26" s="15" t="s">
        <v>48</v>
      </c>
      <c r="D26" s="30">
        <f t="shared" si="0"/>
        <v>241377</v>
      </c>
      <c r="E26" s="30"/>
      <c r="F26" s="30">
        <f>(94.676+49.14+97.561)*1000</f>
        <v>241377</v>
      </c>
      <c r="G26" s="21"/>
      <c r="H26" s="20"/>
    </row>
    <row r="27" spans="1:9" s="19" customFormat="1">
      <c r="A27" s="13" t="s">
        <v>13</v>
      </c>
      <c r="B27" s="14" t="s">
        <v>55</v>
      </c>
      <c r="C27" s="15" t="s">
        <v>47</v>
      </c>
      <c r="D27" s="30">
        <f t="shared" si="0"/>
        <v>640</v>
      </c>
      <c r="E27" s="30"/>
      <c r="F27" s="30">
        <f>0.64*1000</f>
        <v>640</v>
      </c>
      <c r="G27" s="20"/>
      <c r="H27" s="20"/>
      <c r="I27" s="20"/>
    </row>
    <row r="28" spans="1:9" s="19" customFormat="1">
      <c r="A28" s="13"/>
      <c r="B28" s="14"/>
      <c r="C28" s="15" t="s">
        <v>6</v>
      </c>
      <c r="D28" s="34">
        <f t="shared" ref="D28" si="6">E28+F28</f>
        <v>1</v>
      </c>
      <c r="E28" s="34"/>
      <c r="F28" s="34">
        <v>1</v>
      </c>
      <c r="G28" s="20"/>
      <c r="H28" s="20"/>
    </row>
    <row r="29" spans="1:9" s="19" customFormat="1">
      <c r="A29" s="13"/>
      <c r="B29" s="14"/>
      <c r="C29" s="15" t="s">
        <v>48</v>
      </c>
      <c r="D29" s="30">
        <f t="shared" si="0"/>
        <v>181449</v>
      </c>
      <c r="E29" s="30"/>
      <c r="F29" s="30">
        <f>(82.569+98.88)*1000</f>
        <v>181449</v>
      </c>
      <c r="G29" s="20"/>
      <c r="H29" s="20"/>
    </row>
    <row r="30" spans="1:9">
      <c r="A30" s="13" t="s">
        <v>14</v>
      </c>
      <c r="B30" s="14" t="s">
        <v>56</v>
      </c>
      <c r="C30" s="15" t="s">
        <v>47</v>
      </c>
      <c r="D30" s="30">
        <f t="shared" si="0"/>
        <v>1240</v>
      </c>
      <c r="E30" s="30"/>
      <c r="F30" s="30">
        <f>1.24*1000</f>
        <v>1240</v>
      </c>
      <c r="H30" s="22"/>
    </row>
    <row r="31" spans="1:9">
      <c r="A31" s="13"/>
      <c r="B31" s="14"/>
      <c r="C31" s="15" t="s">
        <v>6</v>
      </c>
      <c r="D31" s="34">
        <f t="shared" ref="D31" si="7">E31+F31</f>
        <v>1</v>
      </c>
      <c r="E31" s="34"/>
      <c r="F31" s="34">
        <v>1</v>
      </c>
      <c r="H31" s="22"/>
    </row>
    <row r="32" spans="1:9">
      <c r="A32" s="13"/>
      <c r="B32" s="14"/>
      <c r="C32" s="15" t="s">
        <v>48</v>
      </c>
      <c r="D32" s="30">
        <f t="shared" si="0"/>
        <v>320092.99999999994</v>
      </c>
      <c r="E32" s="30"/>
      <c r="F32" s="30">
        <f>(80.919+97.541+83.201+58.432)*1000</f>
        <v>320092.99999999994</v>
      </c>
      <c r="H32" s="22"/>
    </row>
    <row r="33" spans="1:9" s="9" customFormat="1">
      <c r="A33" s="13" t="s">
        <v>15</v>
      </c>
      <c r="B33" s="14" t="s">
        <v>57</v>
      </c>
      <c r="C33" s="15" t="s">
        <v>47</v>
      </c>
      <c r="D33" s="30">
        <f t="shared" ref="D33:D65" si="8">E33+F33</f>
        <v>0.39800000000000002</v>
      </c>
      <c r="E33" s="30"/>
      <c r="F33" s="31">
        <v>0.39800000000000002</v>
      </c>
      <c r="I33" s="12"/>
    </row>
    <row r="34" spans="1:9" s="17" customFormat="1">
      <c r="A34" s="13"/>
      <c r="B34" s="16"/>
      <c r="C34" s="15" t="s">
        <v>6</v>
      </c>
      <c r="D34" s="34">
        <f t="shared" si="8"/>
        <v>1</v>
      </c>
      <c r="E34" s="34"/>
      <c r="F34" s="34">
        <v>1</v>
      </c>
      <c r="I34" s="12"/>
    </row>
    <row r="35" spans="1:9" s="19" customFormat="1">
      <c r="A35" s="13"/>
      <c r="B35" s="18"/>
      <c r="C35" s="15" t="s">
        <v>48</v>
      </c>
      <c r="D35" s="30">
        <f t="shared" si="8"/>
        <v>99867</v>
      </c>
      <c r="E35" s="30"/>
      <c r="F35" s="31">
        <f>99.867*1000</f>
        <v>99867</v>
      </c>
      <c r="I35" s="12"/>
    </row>
    <row r="36" spans="1:9" s="19" customFormat="1">
      <c r="A36" s="13" t="s">
        <v>16</v>
      </c>
      <c r="B36" s="14" t="s">
        <v>58</v>
      </c>
      <c r="C36" s="15" t="s">
        <v>47</v>
      </c>
      <c r="D36" s="30">
        <f t="shared" si="8"/>
        <v>336</v>
      </c>
      <c r="E36" s="30"/>
      <c r="F36" s="30">
        <f>0.336*1000</f>
        <v>336</v>
      </c>
      <c r="H36" s="20"/>
      <c r="I36" s="12"/>
    </row>
    <row r="37" spans="1:9" s="19" customFormat="1">
      <c r="A37" s="13"/>
      <c r="B37" s="14"/>
      <c r="C37" s="15" t="s">
        <v>6</v>
      </c>
      <c r="D37" s="34">
        <f t="shared" si="8"/>
        <v>1</v>
      </c>
      <c r="E37" s="34"/>
      <c r="F37" s="34">
        <v>1</v>
      </c>
      <c r="H37" s="20"/>
      <c r="I37" s="12"/>
    </row>
    <row r="38" spans="1:9" s="19" customFormat="1">
      <c r="A38" s="13"/>
      <c r="B38" s="14"/>
      <c r="C38" s="15" t="s">
        <v>48</v>
      </c>
      <c r="D38" s="30">
        <f t="shared" si="8"/>
        <v>99965</v>
      </c>
      <c r="E38" s="30"/>
      <c r="F38" s="30">
        <f>99.965*1000</f>
        <v>99965</v>
      </c>
      <c r="H38" s="20"/>
      <c r="I38" s="12"/>
    </row>
    <row r="39" spans="1:9" s="19" customFormat="1">
      <c r="A39" s="13" t="s">
        <v>17</v>
      </c>
      <c r="B39" s="14" t="s">
        <v>59</v>
      </c>
      <c r="C39" s="15" t="s">
        <v>47</v>
      </c>
      <c r="D39" s="30">
        <f t="shared" si="8"/>
        <v>426</v>
      </c>
      <c r="E39" s="30"/>
      <c r="F39" s="30">
        <f>0.426*1000</f>
        <v>426</v>
      </c>
      <c r="I39" s="20"/>
    </row>
    <row r="40" spans="1:9" s="19" customFormat="1">
      <c r="A40" s="13"/>
      <c r="B40" s="14"/>
      <c r="C40" s="15" t="s">
        <v>6</v>
      </c>
      <c r="D40" s="34">
        <f t="shared" si="8"/>
        <v>1</v>
      </c>
      <c r="E40" s="34"/>
      <c r="F40" s="34">
        <v>1</v>
      </c>
      <c r="I40" s="20"/>
    </row>
    <row r="41" spans="1:9" s="19" customFormat="1">
      <c r="A41" s="13"/>
      <c r="B41" s="14"/>
      <c r="C41" s="15" t="s">
        <v>48</v>
      </c>
      <c r="D41" s="30">
        <f t="shared" si="8"/>
        <v>99928</v>
      </c>
      <c r="E41" s="30"/>
      <c r="F41" s="30">
        <f>99.928*1000</f>
        <v>99928</v>
      </c>
      <c r="I41" s="20"/>
    </row>
    <row r="42" spans="1:9" s="19" customFormat="1">
      <c r="A42" s="13" t="s">
        <v>18</v>
      </c>
      <c r="B42" s="14" t="s">
        <v>60</v>
      </c>
      <c r="C42" s="15" t="s">
        <v>47</v>
      </c>
      <c r="D42" s="30">
        <f t="shared" si="8"/>
        <v>279</v>
      </c>
      <c r="E42" s="30"/>
      <c r="F42" s="30">
        <f>0.279*1000</f>
        <v>279</v>
      </c>
      <c r="I42" s="20"/>
    </row>
    <row r="43" spans="1:9" s="19" customFormat="1">
      <c r="A43" s="13"/>
      <c r="B43" s="14"/>
      <c r="C43" s="15" t="s">
        <v>6</v>
      </c>
      <c r="D43" s="34">
        <f t="shared" si="8"/>
        <v>1</v>
      </c>
      <c r="E43" s="34"/>
      <c r="F43" s="34">
        <v>1</v>
      </c>
      <c r="I43" s="20"/>
    </row>
    <row r="44" spans="1:9" s="19" customFormat="1">
      <c r="A44" s="13"/>
      <c r="B44" s="14"/>
      <c r="C44" s="15" t="s">
        <v>48</v>
      </c>
      <c r="D44" s="30">
        <f t="shared" si="8"/>
        <v>88023</v>
      </c>
      <c r="E44" s="30"/>
      <c r="F44" s="30">
        <f>88.023*1000</f>
        <v>88023</v>
      </c>
      <c r="I44" s="20"/>
    </row>
    <row r="45" spans="1:9" s="19" customFormat="1">
      <c r="A45" s="13" t="s">
        <v>19</v>
      </c>
      <c r="B45" s="14" t="s">
        <v>61</v>
      </c>
      <c r="C45" s="15" t="s">
        <v>47</v>
      </c>
      <c r="D45" s="30">
        <f t="shared" si="8"/>
        <v>273</v>
      </c>
      <c r="E45" s="30"/>
      <c r="F45" s="30">
        <f>0.273*1000</f>
        <v>273</v>
      </c>
      <c r="H45" s="20"/>
      <c r="I45" s="20"/>
    </row>
    <row r="46" spans="1:9" s="19" customFormat="1">
      <c r="A46" s="13"/>
      <c r="B46" s="14"/>
      <c r="C46" s="15" t="s">
        <v>6</v>
      </c>
      <c r="D46" s="34">
        <f t="shared" si="8"/>
        <v>1</v>
      </c>
      <c r="E46" s="34"/>
      <c r="F46" s="34">
        <v>1</v>
      </c>
      <c r="H46" s="20"/>
      <c r="I46" s="20"/>
    </row>
    <row r="47" spans="1:9" s="17" customFormat="1">
      <c r="A47" s="13"/>
      <c r="B47" s="14"/>
      <c r="C47" s="15" t="s">
        <v>48</v>
      </c>
      <c r="D47" s="30">
        <f t="shared" si="8"/>
        <v>85195</v>
      </c>
      <c r="E47" s="30"/>
      <c r="F47" s="30">
        <f>85.195*1000</f>
        <v>85195</v>
      </c>
      <c r="H47" s="21"/>
      <c r="I47" s="20"/>
    </row>
    <row r="48" spans="1:9" s="17" customFormat="1">
      <c r="A48" s="13" t="s">
        <v>20</v>
      </c>
      <c r="B48" s="14" t="s">
        <v>62</v>
      </c>
      <c r="C48" s="15" t="s">
        <v>47</v>
      </c>
      <c r="D48" s="30">
        <f t="shared" si="8"/>
        <v>406</v>
      </c>
      <c r="E48" s="30"/>
      <c r="F48" s="30">
        <f>0.406*1000</f>
        <v>406</v>
      </c>
      <c r="H48" s="21"/>
      <c r="I48" s="20"/>
    </row>
    <row r="49" spans="1:10" s="19" customFormat="1">
      <c r="A49" s="13"/>
      <c r="B49" s="14"/>
      <c r="C49" s="15" t="s">
        <v>6</v>
      </c>
      <c r="D49" s="34">
        <f t="shared" si="8"/>
        <v>1</v>
      </c>
      <c r="E49" s="34"/>
      <c r="F49" s="34">
        <v>1</v>
      </c>
      <c r="H49" s="21"/>
      <c r="I49" s="20"/>
    </row>
    <row r="50" spans="1:10" s="19" customFormat="1">
      <c r="A50" s="13"/>
      <c r="B50" s="14"/>
      <c r="C50" s="15" t="s">
        <v>48</v>
      </c>
      <c r="D50" s="30">
        <f t="shared" si="8"/>
        <v>99814</v>
      </c>
      <c r="E50" s="30"/>
      <c r="F50" s="30">
        <f>99.814*1000</f>
        <v>99814</v>
      </c>
      <c r="H50" s="21"/>
      <c r="I50" s="20"/>
    </row>
    <row r="51" spans="1:10" s="19" customFormat="1">
      <c r="A51" s="13" t="s">
        <v>21</v>
      </c>
      <c r="B51" s="14" t="s">
        <v>63</v>
      </c>
      <c r="C51" s="15" t="s">
        <v>47</v>
      </c>
      <c r="D51" s="30">
        <f t="shared" si="8"/>
        <v>347</v>
      </c>
      <c r="E51" s="30"/>
      <c r="F51" s="30">
        <f>0.347*1000</f>
        <v>347</v>
      </c>
      <c r="H51" s="20"/>
      <c r="I51" s="20"/>
      <c r="J51" s="20"/>
    </row>
    <row r="52" spans="1:10" s="19" customFormat="1">
      <c r="A52" s="13"/>
      <c r="B52" s="14"/>
      <c r="C52" s="15" t="s">
        <v>6</v>
      </c>
      <c r="D52" s="34">
        <f t="shared" si="8"/>
        <v>1</v>
      </c>
      <c r="E52" s="34"/>
      <c r="F52" s="34">
        <v>1</v>
      </c>
      <c r="H52" s="20"/>
      <c r="I52" s="20"/>
    </row>
    <row r="53" spans="1:10" s="19" customFormat="1">
      <c r="A53" s="13"/>
      <c r="B53" s="14"/>
      <c r="C53" s="15" t="s">
        <v>48</v>
      </c>
      <c r="D53" s="30">
        <f t="shared" si="8"/>
        <v>99797</v>
      </c>
      <c r="E53" s="30"/>
      <c r="F53" s="30">
        <f>99.797*1000</f>
        <v>99797</v>
      </c>
      <c r="H53" s="20"/>
      <c r="I53" s="20"/>
    </row>
    <row r="54" spans="1:10">
      <c r="A54" s="13" t="s">
        <v>22</v>
      </c>
      <c r="B54" s="14" t="s">
        <v>64</v>
      </c>
      <c r="C54" s="15" t="s">
        <v>47</v>
      </c>
      <c r="D54" s="30">
        <f t="shared" si="8"/>
        <v>411</v>
      </c>
      <c r="E54" s="30"/>
      <c r="F54" s="30">
        <f>0.411*1000</f>
        <v>411</v>
      </c>
      <c r="I54" s="22"/>
    </row>
    <row r="55" spans="1:10">
      <c r="A55" s="13"/>
      <c r="B55" s="14"/>
      <c r="C55" s="15" t="s">
        <v>6</v>
      </c>
      <c r="D55" s="34">
        <f t="shared" si="8"/>
        <v>1</v>
      </c>
      <c r="E55" s="34"/>
      <c r="F55" s="34">
        <v>1</v>
      </c>
      <c r="I55" s="22"/>
    </row>
    <row r="56" spans="1:10">
      <c r="A56" s="13"/>
      <c r="B56" s="14"/>
      <c r="C56" s="15" t="s">
        <v>48</v>
      </c>
      <c r="D56" s="30">
        <f t="shared" si="8"/>
        <v>99905</v>
      </c>
      <c r="E56" s="30"/>
      <c r="F56" s="30">
        <f>99.905*1000</f>
        <v>99905</v>
      </c>
      <c r="I56" s="22"/>
    </row>
    <row r="57" spans="1:10">
      <c r="A57" s="13" t="s">
        <v>23</v>
      </c>
      <c r="B57" s="14" t="s">
        <v>65</v>
      </c>
      <c r="C57" s="15" t="s">
        <v>47</v>
      </c>
      <c r="D57" s="30">
        <f t="shared" si="8"/>
        <v>284</v>
      </c>
      <c r="E57" s="30">
        <f>0.284*1000</f>
        <v>284</v>
      </c>
      <c r="F57" s="30"/>
      <c r="H57" s="22"/>
      <c r="I57" s="22"/>
    </row>
    <row r="58" spans="1:10">
      <c r="A58" s="13"/>
      <c r="B58" s="14"/>
      <c r="C58" s="15" t="s">
        <v>6</v>
      </c>
      <c r="D58" s="34">
        <f t="shared" si="8"/>
        <v>1</v>
      </c>
      <c r="E58" s="34">
        <v>1</v>
      </c>
      <c r="F58" s="30"/>
      <c r="H58" s="22"/>
      <c r="I58" s="22"/>
    </row>
    <row r="59" spans="1:10">
      <c r="A59" s="13"/>
      <c r="B59" s="14"/>
      <c r="C59" s="15" t="s">
        <v>48</v>
      </c>
      <c r="D59" s="30">
        <f t="shared" si="8"/>
        <v>82456</v>
      </c>
      <c r="E59" s="30">
        <f>82.456*1000</f>
        <v>82456</v>
      </c>
      <c r="F59" s="30"/>
      <c r="H59" s="22"/>
      <c r="I59" s="22"/>
    </row>
    <row r="60" spans="1:10">
      <c r="A60" s="13" t="s">
        <v>24</v>
      </c>
      <c r="B60" s="14" t="s">
        <v>66</v>
      </c>
      <c r="C60" s="15" t="s">
        <v>47</v>
      </c>
      <c r="D60" s="30">
        <f t="shared" si="8"/>
        <v>358</v>
      </c>
      <c r="E60" s="30">
        <f>0.358*1000</f>
        <v>358</v>
      </c>
      <c r="F60" s="30"/>
      <c r="I60" s="22"/>
    </row>
    <row r="61" spans="1:10">
      <c r="A61" s="13"/>
      <c r="B61" s="14"/>
      <c r="C61" s="15" t="s">
        <v>6</v>
      </c>
      <c r="D61" s="34">
        <f t="shared" si="8"/>
        <v>1</v>
      </c>
      <c r="E61" s="34">
        <v>1</v>
      </c>
      <c r="F61" s="30"/>
      <c r="I61" s="22"/>
    </row>
    <row r="62" spans="1:10">
      <c r="A62" s="13"/>
      <c r="B62" s="14"/>
      <c r="C62" s="15" t="s">
        <v>48</v>
      </c>
      <c r="D62" s="30">
        <f t="shared" si="8"/>
        <v>75188</v>
      </c>
      <c r="E62" s="30">
        <f>75.188*1000</f>
        <v>75188</v>
      </c>
      <c r="F62" s="30"/>
      <c r="I62" s="22"/>
    </row>
    <row r="63" spans="1:10">
      <c r="A63" s="13" t="s">
        <v>25</v>
      </c>
      <c r="B63" s="14" t="s">
        <v>67</v>
      </c>
      <c r="C63" s="15" t="s">
        <v>47</v>
      </c>
      <c r="D63" s="30">
        <f t="shared" si="8"/>
        <v>290</v>
      </c>
      <c r="E63" s="32">
        <f>0.29*1000</f>
        <v>290</v>
      </c>
      <c r="F63" s="32"/>
      <c r="I63" s="22"/>
    </row>
    <row r="64" spans="1:10">
      <c r="A64" s="13"/>
      <c r="B64" s="14"/>
      <c r="C64" s="15" t="s">
        <v>6</v>
      </c>
      <c r="D64" s="34">
        <f t="shared" si="8"/>
        <v>1</v>
      </c>
      <c r="E64" s="34">
        <v>1</v>
      </c>
      <c r="F64" s="32"/>
      <c r="I64" s="22"/>
    </row>
    <row r="65" spans="1:9">
      <c r="A65" s="13"/>
      <c r="B65" s="14"/>
      <c r="C65" s="15" t="s">
        <v>48</v>
      </c>
      <c r="D65" s="30">
        <f t="shared" si="8"/>
        <v>91879</v>
      </c>
      <c r="E65" s="30">
        <f>91.879*1000</f>
        <v>91879</v>
      </c>
      <c r="F65" s="30"/>
      <c r="I65" s="22"/>
    </row>
    <row r="66" spans="1:9" s="9" customFormat="1">
      <c r="A66" s="13" t="s">
        <v>26</v>
      </c>
      <c r="B66" s="14" t="s">
        <v>70</v>
      </c>
      <c r="C66" s="15" t="s">
        <v>47</v>
      </c>
      <c r="D66" s="30">
        <f t="shared" ref="D66:D107" si="9">E66+F66</f>
        <v>469</v>
      </c>
      <c r="E66" s="30"/>
      <c r="F66" s="31">
        <f>0.469*1000</f>
        <v>469</v>
      </c>
      <c r="I66" s="12"/>
    </row>
    <row r="67" spans="1:9" s="17" customFormat="1">
      <c r="A67" s="13"/>
      <c r="B67" s="16"/>
      <c r="C67" s="15" t="s">
        <v>6</v>
      </c>
      <c r="D67" s="34">
        <f t="shared" si="9"/>
        <v>1</v>
      </c>
      <c r="E67" s="34"/>
      <c r="F67" s="34">
        <v>1</v>
      </c>
      <c r="I67" s="12"/>
    </row>
    <row r="68" spans="1:9" s="19" customFormat="1">
      <c r="A68" s="13"/>
      <c r="B68" s="18"/>
      <c r="C68" s="15" t="s">
        <v>48</v>
      </c>
      <c r="D68" s="30">
        <f t="shared" si="9"/>
        <v>99998</v>
      </c>
      <c r="E68" s="30"/>
      <c r="F68" s="31">
        <f>99.998*1000</f>
        <v>99998</v>
      </c>
      <c r="I68" s="12"/>
    </row>
    <row r="69" spans="1:9" s="19" customFormat="1">
      <c r="A69" s="13" t="s">
        <v>27</v>
      </c>
      <c r="B69" s="14" t="s">
        <v>69</v>
      </c>
      <c r="C69" s="15" t="s">
        <v>47</v>
      </c>
      <c r="D69" s="30">
        <f t="shared" si="9"/>
        <v>301</v>
      </c>
      <c r="E69" s="30"/>
      <c r="F69" s="30">
        <f>0.301*1000</f>
        <v>301</v>
      </c>
      <c r="H69" s="20"/>
      <c r="I69" s="12"/>
    </row>
    <row r="70" spans="1:9" s="19" customFormat="1">
      <c r="A70" s="13"/>
      <c r="B70" s="14"/>
      <c r="C70" s="15" t="s">
        <v>6</v>
      </c>
      <c r="D70" s="34">
        <f t="shared" si="9"/>
        <v>1</v>
      </c>
      <c r="E70" s="34"/>
      <c r="F70" s="34">
        <v>1</v>
      </c>
      <c r="H70" s="20"/>
      <c r="I70" s="12"/>
    </row>
    <row r="71" spans="1:9" s="19" customFormat="1">
      <c r="A71" s="13"/>
      <c r="B71" s="14"/>
      <c r="C71" s="15" t="s">
        <v>48</v>
      </c>
      <c r="D71" s="30">
        <f t="shared" si="9"/>
        <v>99876</v>
      </c>
      <c r="E71" s="30"/>
      <c r="F71" s="30">
        <f>99.876*1000</f>
        <v>99876</v>
      </c>
      <c r="H71" s="20"/>
      <c r="I71" s="12"/>
    </row>
    <row r="72" spans="1:9" s="19" customFormat="1">
      <c r="A72" s="13" t="s">
        <v>28</v>
      </c>
      <c r="B72" s="14" t="s">
        <v>68</v>
      </c>
      <c r="C72" s="15" t="s">
        <v>47</v>
      </c>
      <c r="D72" s="30">
        <f t="shared" si="9"/>
        <v>388</v>
      </c>
      <c r="E72" s="30"/>
      <c r="F72" s="30">
        <f>0.388*1000</f>
        <v>388</v>
      </c>
      <c r="I72" s="20"/>
    </row>
    <row r="73" spans="1:9" s="19" customFormat="1">
      <c r="A73" s="13"/>
      <c r="B73" s="14"/>
      <c r="C73" s="15" t="s">
        <v>6</v>
      </c>
      <c r="D73" s="34">
        <f t="shared" si="9"/>
        <v>1</v>
      </c>
      <c r="E73" s="34"/>
      <c r="F73" s="34">
        <v>1</v>
      </c>
      <c r="I73" s="20"/>
    </row>
    <row r="74" spans="1:9" s="19" customFormat="1">
      <c r="A74" s="13"/>
      <c r="B74" s="14"/>
      <c r="C74" s="15" t="s">
        <v>48</v>
      </c>
      <c r="D74" s="30">
        <f t="shared" si="9"/>
        <v>99675</v>
      </c>
      <c r="E74" s="30"/>
      <c r="F74" s="30">
        <f>99.675*1000</f>
        <v>99675</v>
      </c>
      <c r="I74" s="20"/>
    </row>
    <row r="75" spans="1:9" s="19" customFormat="1">
      <c r="A75" s="13" t="s">
        <v>29</v>
      </c>
      <c r="B75" s="14" t="s">
        <v>71</v>
      </c>
      <c r="C75" s="15" t="s">
        <v>47</v>
      </c>
      <c r="D75" s="30">
        <f t="shared" si="9"/>
        <v>399</v>
      </c>
      <c r="E75" s="30"/>
      <c r="F75" s="30">
        <f>0.399*1000</f>
        <v>399</v>
      </c>
      <c r="I75" s="20"/>
    </row>
    <row r="76" spans="1:9" s="19" customFormat="1">
      <c r="A76" s="13"/>
      <c r="B76" s="14"/>
      <c r="C76" s="15" t="s">
        <v>6</v>
      </c>
      <c r="D76" s="34">
        <f t="shared" si="9"/>
        <v>1</v>
      </c>
      <c r="E76" s="34"/>
      <c r="F76" s="34">
        <v>1</v>
      </c>
      <c r="I76" s="20"/>
    </row>
    <row r="77" spans="1:9" s="19" customFormat="1">
      <c r="A77" s="13"/>
      <c r="B77" s="14"/>
      <c r="C77" s="15" t="s">
        <v>48</v>
      </c>
      <c r="D77" s="30">
        <f t="shared" si="9"/>
        <v>99566</v>
      </c>
      <c r="E77" s="30"/>
      <c r="F77" s="30">
        <f>99.566*1000</f>
        <v>99566</v>
      </c>
      <c r="I77" s="20"/>
    </row>
    <row r="78" spans="1:9" s="19" customFormat="1">
      <c r="A78" s="13" t="s">
        <v>30</v>
      </c>
      <c r="B78" s="14" t="s">
        <v>72</v>
      </c>
      <c r="C78" s="15" t="s">
        <v>47</v>
      </c>
      <c r="D78" s="30">
        <f t="shared" si="9"/>
        <v>313</v>
      </c>
      <c r="E78" s="30"/>
      <c r="F78" s="30">
        <f>0.313*1000</f>
        <v>313</v>
      </c>
      <c r="H78" s="20"/>
      <c r="I78" s="20"/>
    </row>
    <row r="79" spans="1:9" s="19" customFormat="1">
      <c r="A79" s="13"/>
      <c r="B79" s="14"/>
      <c r="C79" s="15" t="s">
        <v>6</v>
      </c>
      <c r="D79" s="34">
        <f t="shared" si="9"/>
        <v>1</v>
      </c>
      <c r="E79" s="34"/>
      <c r="F79" s="34">
        <v>1</v>
      </c>
      <c r="H79" s="20"/>
      <c r="I79" s="20"/>
    </row>
    <row r="80" spans="1:9" s="17" customFormat="1">
      <c r="A80" s="13"/>
      <c r="B80" s="14"/>
      <c r="C80" s="15" t="s">
        <v>48</v>
      </c>
      <c r="D80" s="30">
        <f t="shared" si="9"/>
        <v>92242</v>
      </c>
      <c r="E80" s="30"/>
      <c r="F80" s="30">
        <f>92.242*1000</f>
        <v>92242</v>
      </c>
      <c r="H80" s="21"/>
      <c r="I80" s="20"/>
    </row>
    <row r="81" spans="1:10" s="17" customFormat="1">
      <c r="A81" s="13" t="s">
        <v>31</v>
      </c>
      <c r="B81" s="14" t="s">
        <v>73</v>
      </c>
      <c r="C81" s="15" t="s">
        <v>47</v>
      </c>
      <c r="D81" s="30">
        <f t="shared" si="9"/>
        <v>318</v>
      </c>
      <c r="E81" s="30"/>
      <c r="F81" s="30">
        <f>0.318*1000</f>
        <v>318</v>
      </c>
      <c r="H81" s="21"/>
      <c r="I81" s="20"/>
    </row>
    <row r="82" spans="1:10" s="19" customFormat="1">
      <c r="A82" s="13"/>
      <c r="B82" s="14"/>
      <c r="C82" s="15" t="s">
        <v>6</v>
      </c>
      <c r="D82" s="34">
        <f t="shared" si="9"/>
        <v>1</v>
      </c>
      <c r="E82" s="34"/>
      <c r="F82" s="34">
        <v>1</v>
      </c>
      <c r="H82" s="21"/>
      <c r="I82" s="20"/>
    </row>
    <row r="83" spans="1:10" s="19" customFormat="1">
      <c r="A83" s="13"/>
      <c r="B83" s="14"/>
      <c r="C83" s="15" t="s">
        <v>48</v>
      </c>
      <c r="D83" s="30">
        <f t="shared" si="9"/>
        <v>91509</v>
      </c>
      <c r="E83" s="30"/>
      <c r="F83" s="30">
        <f>91.509*1000</f>
        <v>91509</v>
      </c>
      <c r="H83" s="21"/>
      <c r="I83" s="20"/>
    </row>
    <row r="84" spans="1:10" s="19" customFormat="1">
      <c r="A84" s="13" t="s">
        <v>32</v>
      </c>
      <c r="B84" s="14" t="s">
        <v>77</v>
      </c>
      <c r="C84" s="15" t="s">
        <v>47</v>
      </c>
      <c r="D84" s="30">
        <f t="shared" si="9"/>
        <v>334</v>
      </c>
      <c r="E84" s="30"/>
      <c r="F84" s="30">
        <f>0.334*1000</f>
        <v>334</v>
      </c>
      <c r="H84" s="20"/>
      <c r="I84" s="20"/>
      <c r="J84" s="20"/>
    </row>
    <row r="85" spans="1:10" s="19" customFormat="1">
      <c r="A85" s="13"/>
      <c r="B85" s="14"/>
      <c r="C85" s="15" t="s">
        <v>6</v>
      </c>
      <c r="D85" s="34">
        <f t="shared" si="9"/>
        <v>1</v>
      </c>
      <c r="E85" s="34"/>
      <c r="F85" s="34">
        <v>1</v>
      </c>
      <c r="H85" s="20"/>
      <c r="I85" s="20"/>
    </row>
    <row r="86" spans="1:10" s="19" customFormat="1">
      <c r="A86" s="13"/>
      <c r="B86" s="14"/>
      <c r="C86" s="15" t="s">
        <v>48</v>
      </c>
      <c r="D86" s="30">
        <f t="shared" si="9"/>
        <v>93391</v>
      </c>
      <c r="E86" s="30"/>
      <c r="F86" s="30">
        <f>93.391*1000</f>
        <v>93391</v>
      </c>
      <c r="H86" s="20"/>
      <c r="I86" s="20"/>
    </row>
    <row r="87" spans="1:10">
      <c r="A87" s="13" t="s">
        <v>33</v>
      </c>
      <c r="B87" s="14" t="s">
        <v>74</v>
      </c>
      <c r="C87" s="15" t="s">
        <v>47</v>
      </c>
      <c r="D87" s="30">
        <f t="shared" si="9"/>
        <v>325</v>
      </c>
      <c r="E87" s="30"/>
      <c r="F87" s="30">
        <f>0.325*1000</f>
        <v>325</v>
      </c>
      <c r="I87" s="22"/>
    </row>
    <row r="88" spans="1:10">
      <c r="A88" s="13"/>
      <c r="B88" s="14"/>
      <c r="C88" s="15" t="s">
        <v>6</v>
      </c>
      <c r="D88" s="34">
        <f t="shared" si="9"/>
        <v>1</v>
      </c>
      <c r="E88" s="34"/>
      <c r="F88" s="34">
        <v>1</v>
      </c>
      <c r="I88" s="22"/>
    </row>
    <row r="89" spans="1:10">
      <c r="A89" s="13"/>
      <c r="B89" s="14"/>
      <c r="C89" s="15" t="s">
        <v>48</v>
      </c>
      <c r="D89" s="30">
        <f t="shared" si="9"/>
        <v>87330</v>
      </c>
      <c r="E89" s="30"/>
      <c r="F89" s="30">
        <f>87.33*1000</f>
        <v>87330</v>
      </c>
      <c r="I89" s="22"/>
    </row>
    <row r="90" spans="1:10">
      <c r="A90" s="13" t="s">
        <v>34</v>
      </c>
      <c r="B90" s="14" t="s">
        <v>78</v>
      </c>
      <c r="C90" s="15" t="s">
        <v>47</v>
      </c>
      <c r="D90" s="30">
        <f t="shared" si="9"/>
        <v>352</v>
      </c>
      <c r="E90" s="30"/>
      <c r="F90" s="30">
        <f>0.352*1000</f>
        <v>352</v>
      </c>
      <c r="H90" s="22"/>
      <c r="I90" s="22"/>
    </row>
    <row r="91" spans="1:10">
      <c r="A91" s="13"/>
      <c r="B91" s="14"/>
      <c r="C91" s="15" t="s">
        <v>6</v>
      </c>
      <c r="D91" s="34">
        <f t="shared" si="9"/>
        <v>1</v>
      </c>
      <c r="E91" s="34"/>
      <c r="F91" s="34">
        <v>1</v>
      </c>
      <c r="H91" s="22"/>
      <c r="I91" s="22"/>
    </row>
    <row r="92" spans="1:10">
      <c r="A92" s="13"/>
      <c r="B92" s="14"/>
      <c r="C92" s="15" t="s">
        <v>48</v>
      </c>
      <c r="D92" s="30">
        <f t="shared" si="9"/>
        <v>99583</v>
      </c>
      <c r="E92" s="30"/>
      <c r="F92" s="30">
        <f>99.583*1000</f>
        <v>99583</v>
      </c>
      <c r="H92" s="22"/>
      <c r="I92" s="22"/>
    </row>
    <row r="93" spans="1:10">
      <c r="A93" s="13" t="s">
        <v>35</v>
      </c>
      <c r="B93" s="14" t="s">
        <v>79</v>
      </c>
      <c r="C93" s="15" t="s">
        <v>47</v>
      </c>
      <c r="D93" s="30">
        <f t="shared" si="9"/>
        <v>366</v>
      </c>
      <c r="E93" s="30"/>
      <c r="F93" s="30">
        <f>0.366*1000</f>
        <v>366</v>
      </c>
      <c r="I93" s="22"/>
    </row>
    <row r="94" spans="1:10">
      <c r="A94" s="13"/>
      <c r="B94" s="14"/>
      <c r="C94" s="15" t="s">
        <v>6</v>
      </c>
      <c r="D94" s="34">
        <f t="shared" si="9"/>
        <v>1</v>
      </c>
      <c r="E94" s="34"/>
      <c r="F94" s="34">
        <v>1</v>
      </c>
      <c r="I94" s="22"/>
    </row>
    <row r="95" spans="1:10">
      <c r="A95" s="13"/>
      <c r="B95" s="14"/>
      <c r="C95" s="15" t="s">
        <v>48</v>
      </c>
      <c r="D95" s="30">
        <f t="shared" si="9"/>
        <v>98597</v>
      </c>
      <c r="E95" s="30"/>
      <c r="F95" s="30">
        <f>98.597*1000</f>
        <v>98597</v>
      </c>
      <c r="I95" s="22"/>
    </row>
    <row r="96" spans="1:10">
      <c r="A96" s="13" t="s">
        <v>36</v>
      </c>
      <c r="B96" s="14" t="s">
        <v>75</v>
      </c>
      <c r="C96" s="15" t="s">
        <v>47</v>
      </c>
      <c r="D96" s="30">
        <f t="shared" si="9"/>
        <v>301</v>
      </c>
      <c r="E96" s="32"/>
      <c r="F96" s="32">
        <f>0.301*1000</f>
        <v>301</v>
      </c>
      <c r="I96" s="22"/>
    </row>
    <row r="97" spans="1:9">
      <c r="A97" s="13"/>
      <c r="B97" s="14"/>
      <c r="C97" s="15" t="s">
        <v>6</v>
      </c>
      <c r="D97" s="34">
        <f t="shared" si="9"/>
        <v>1</v>
      </c>
      <c r="E97" s="34"/>
      <c r="F97" s="34">
        <v>1</v>
      </c>
      <c r="I97" s="22"/>
    </row>
    <row r="98" spans="1:9">
      <c r="A98" s="13"/>
      <c r="B98" s="14"/>
      <c r="C98" s="15" t="s">
        <v>48</v>
      </c>
      <c r="D98" s="30">
        <f t="shared" si="9"/>
        <v>98697</v>
      </c>
      <c r="E98" s="30"/>
      <c r="F98" s="30">
        <f>98.697*1000</f>
        <v>98697</v>
      </c>
      <c r="I98" s="22"/>
    </row>
    <row r="99" spans="1:9">
      <c r="A99" s="13" t="s">
        <v>37</v>
      </c>
      <c r="B99" s="14" t="s">
        <v>76</v>
      </c>
      <c r="C99" s="15" t="s">
        <v>47</v>
      </c>
      <c r="D99" s="30">
        <f t="shared" si="9"/>
        <v>288</v>
      </c>
      <c r="E99" s="30"/>
      <c r="F99" s="32">
        <f>0.288*1000</f>
        <v>288</v>
      </c>
      <c r="H99" s="22"/>
      <c r="I99" s="22"/>
    </row>
    <row r="100" spans="1:9">
      <c r="A100" s="13"/>
      <c r="B100" s="14"/>
      <c r="C100" s="15" t="s">
        <v>6</v>
      </c>
      <c r="D100" s="34">
        <f t="shared" si="9"/>
        <v>1</v>
      </c>
      <c r="E100" s="34"/>
      <c r="F100" s="34">
        <v>1</v>
      </c>
      <c r="H100" s="22"/>
      <c r="I100" s="22"/>
    </row>
    <row r="101" spans="1:9">
      <c r="A101" s="13"/>
      <c r="B101" s="14"/>
      <c r="C101" s="15" t="s">
        <v>48</v>
      </c>
      <c r="D101" s="30">
        <f t="shared" si="9"/>
        <v>84300</v>
      </c>
      <c r="E101" s="30"/>
      <c r="F101" s="30">
        <f>84.3*1000</f>
        <v>84300</v>
      </c>
      <c r="H101" s="22"/>
      <c r="I101" s="22"/>
    </row>
    <row r="102" spans="1:9">
      <c r="A102" s="13" t="s">
        <v>38</v>
      </c>
      <c r="B102" s="14" t="s">
        <v>80</v>
      </c>
      <c r="C102" s="15" t="s">
        <v>47</v>
      </c>
      <c r="D102" s="30">
        <f t="shared" si="9"/>
        <v>288</v>
      </c>
      <c r="E102" s="32"/>
      <c r="F102" s="30">
        <f>0.288*1000</f>
        <v>288</v>
      </c>
      <c r="I102" s="22"/>
    </row>
    <row r="103" spans="1:9">
      <c r="A103" s="13"/>
      <c r="B103" s="14"/>
      <c r="C103" s="15" t="s">
        <v>6</v>
      </c>
      <c r="D103" s="34">
        <f t="shared" si="9"/>
        <v>1</v>
      </c>
      <c r="E103" s="34"/>
      <c r="F103" s="34">
        <v>1</v>
      </c>
      <c r="I103" s="22"/>
    </row>
    <row r="104" spans="1:9">
      <c r="A104" s="13"/>
      <c r="B104" s="14"/>
      <c r="C104" s="15" t="s">
        <v>48</v>
      </c>
      <c r="D104" s="30">
        <f t="shared" si="9"/>
        <v>86604</v>
      </c>
      <c r="E104" s="30"/>
      <c r="F104" s="30">
        <f>86.604*1000</f>
        <v>86604</v>
      </c>
      <c r="I104" s="22"/>
    </row>
    <row r="105" spans="1:9">
      <c r="A105" s="13" t="s">
        <v>39</v>
      </c>
      <c r="B105" s="14" t="s">
        <v>81</v>
      </c>
      <c r="C105" s="15" t="s">
        <v>47</v>
      </c>
      <c r="D105" s="30">
        <f t="shared" si="9"/>
        <v>288</v>
      </c>
      <c r="E105" s="32"/>
      <c r="F105" s="32">
        <f>0.288*1000</f>
        <v>288</v>
      </c>
      <c r="H105" s="22"/>
    </row>
    <row r="106" spans="1:9">
      <c r="A106" s="13"/>
      <c r="B106" s="14"/>
      <c r="C106" s="15" t="s">
        <v>6</v>
      </c>
      <c r="D106" s="34">
        <f t="shared" si="9"/>
        <v>1</v>
      </c>
      <c r="E106" s="34"/>
      <c r="F106" s="34">
        <v>1</v>
      </c>
    </row>
    <row r="107" spans="1:9">
      <c r="A107" s="13"/>
      <c r="B107" s="14"/>
      <c r="C107" s="15" t="s">
        <v>48</v>
      </c>
      <c r="D107" s="30">
        <f t="shared" si="9"/>
        <v>85707</v>
      </c>
      <c r="E107" s="30"/>
      <c r="F107" s="30">
        <f>85.707*1000</f>
        <v>85707</v>
      </c>
      <c r="H107" s="22"/>
    </row>
    <row r="108" spans="1:9">
      <c r="A108" s="13" t="s">
        <v>40</v>
      </c>
      <c r="B108" s="14" t="s">
        <v>82</v>
      </c>
      <c r="C108" s="15" t="s">
        <v>47</v>
      </c>
      <c r="D108" s="30">
        <f t="shared" ref="D108:D116" si="10">E108+F108</f>
        <v>278</v>
      </c>
      <c r="E108" s="30">
        <f>0.278*1000</f>
        <v>278</v>
      </c>
      <c r="F108" s="30"/>
    </row>
    <row r="109" spans="1:9">
      <c r="A109" s="13"/>
      <c r="B109" s="14"/>
      <c r="C109" s="15" t="s">
        <v>6</v>
      </c>
      <c r="D109" s="34">
        <f t="shared" si="10"/>
        <v>1</v>
      </c>
      <c r="E109" s="34">
        <v>1</v>
      </c>
      <c r="F109" s="30"/>
    </row>
    <row r="110" spans="1:9">
      <c r="A110" s="13"/>
      <c r="B110" s="14"/>
      <c r="C110" s="15" t="s">
        <v>48</v>
      </c>
      <c r="D110" s="30">
        <f t="shared" si="10"/>
        <v>88705</v>
      </c>
      <c r="E110" s="30">
        <f>88.705*1000</f>
        <v>88705</v>
      </c>
      <c r="F110" s="30"/>
    </row>
    <row r="111" spans="1:9">
      <c r="A111" s="13" t="s">
        <v>41</v>
      </c>
      <c r="B111" s="14" t="s">
        <v>83</v>
      </c>
      <c r="C111" s="15" t="s">
        <v>47</v>
      </c>
      <c r="D111" s="30">
        <f t="shared" si="10"/>
        <v>270</v>
      </c>
      <c r="E111" s="30">
        <f>0.27*1000</f>
        <v>270</v>
      </c>
      <c r="F111" s="30"/>
      <c r="I111" s="22"/>
    </row>
    <row r="112" spans="1:9">
      <c r="A112" s="13"/>
      <c r="B112" s="14"/>
      <c r="C112" s="15" t="s">
        <v>6</v>
      </c>
      <c r="D112" s="34">
        <f t="shared" si="10"/>
        <v>1</v>
      </c>
      <c r="E112" s="34">
        <v>1</v>
      </c>
      <c r="F112" s="30"/>
      <c r="I112" s="22"/>
    </row>
    <row r="113" spans="1:9">
      <c r="A113" s="13"/>
      <c r="B113" s="14"/>
      <c r="C113" s="15" t="s">
        <v>48</v>
      </c>
      <c r="D113" s="30">
        <f t="shared" si="10"/>
        <v>107180</v>
      </c>
      <c r="E113" s="30">
        <f>107.18*1000</f>
        <v>107180</v>
      </c>
      <c r="F113" s="30"/>
      <c r="I113" s="22"/>
    </row>
    <row r="114" spans="1:9">
      <c r="A114" s="13" t="s">
        <v>42</v>
      </c>
      <c r="B114" s="14" t="s">
        <v>84</v>
      </c>
      <c r="C114" s="15" t="s">
        <v>47</v>
      </c>
      <c r="D114" s="30">
        <f t="shared" si="10"/>
        <v>278</v>
      </c>
      <c r="E114" s="30">
        <f>0.278*1000</f>
        <v>278</v>
      </c>
      <c r="F114" s="32"/>
    </row>
    <row r="115" spans="1:9">
      <c r="A115" s="13"/>
      <c r="B115" s="14"/>
      <c r="C115" s="15" t="s">
        <v>6</v>
      </c>
      <c r="D115" s="34">
        <f t="shared" si="10"/>
        <v>1</v>
      </c>
      <c r="E115" s="34">
        <v>1</v>
      </c>
      <c r="F115" s="30"/>
    </row>
    <row r="116" spans="1:9">
      <c r="A116" s="13"/>
      <c r="B116" s="14"/>
      <c r="C116" s="15" t="s">
        <v>48</v>
      </c>
      <c r="D116" s="30">
        <f t="shared" si="10"/>
        <v>83890</v>
      </c>
      <c r="E116" s="30">
        <f>83.89*1000</f>
        <v>83890</v>
      </c>
      <c r="F116" s="30"/>
    </row>
    <row r="117" spans="1:9">
      <c r="B117" s="24"/>
      <c r="C117" s="2"/>
      <c r="D117" s="2"/>
      <c r="E117" s="2"/>
      <c r="F117" s="2"/>
    </row>
    <row r="118" spans="1:9">
      <c r="B118" s="24"/>
      <c r="C118" s="2"/>
      <c r="D118" s="2"/>
      <c r="E118" s="2"/>
      <c r="F118" s="2"/>
    </row>
  </sheetData>
  <mergeCells count="3">
    <mergeCell ref="A2:F2"/>
    <mergeCell ref="A3:F3"/>
    <mergeCell ref="A6:A8"/>
  </mergeCells>
  <pageMargins left="0.51181102362204722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cp:lastPrinted>2015-04-06T08:32:56Z</cp:lastPrinted>
  <dcterms:created xsi:type="dcterms:W3CDTF">2015-04-01T08:15:08Z</dcterms:created>
  <dcterms:modified xsi:type="dcterms:W3CDTF">2015-04-15T05:49:44Z</dcterms:modified>
</cp:coreProperties>
</file>