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70" yWindow="-225" windowWidth="10620" windowHeight="12030"/>
  </bookViews>
  <sheets>
    <sheet name="Для НАЧИСЛЕНИЯ" sheetId="2" r:id="rId1"/>
    <sheet name="Лист1" sheetId="3" r:id="rId2"/>
    <sheet name="Лист2" sheetId="4" r:id="rId3"/>
  </sheets>
  <definedNames>
    <definedName name="_xlnm._FilterDatabase" localSheetId="0" hidden="1">'Для НАЧИСЛЕНИЯ'!$A$4:$B$181</definedName>
  </definedNames>
  <calcPr calcId="125725"/>
</workbook>
</file>

<file path=xl/calcChain.xml><?xml version="1.0" encoding="utf-8"?>
<calcChain xmlns="http://schemas.openxmlformats.org/spreadsheetml/2006/main">
  <c r="I180" i="4"/>
  <c r="J178" l="1"/>
  <c r="J177"/>
  <c r="J179"/>
  <c r="J156"/>
  <c r="I157"/>
  <c r="J155" s="1"/>
  <c r="I144"/>
  <c r="J142" s="1"/>
  <c r="I106"/>
  <c r="J104" s="1"/>
  <c r="J98"/>
  <c r="I98"/>
  <c r="J85"/>
  <c r="I85"/>
  <c r="I79"/>
  <c r="J78" s="1"/>
  <c r="I75"/>
  <c r="J73" s="1"/>
  <c r="I69"/>
  <c r="J67" s="1"/>
  <c r="I49"/>
  <c r="J48" s="1"/>
  <c r="K25"/>
  <c r="J143" l="1"/>
  <c r="J105"/>
  <c r="J103"/>
  <c r="J97"/>
  <c r="J94"/>
  <c r="J96"/>
  <c r="J95"/>
  <c r="J83"/>
  <c r="J84"/>
  <c r="J77"/>
  <c r="J74"/>
  <c r="J68"/>
  <c r="J66"/>
  <c r="J47"/>
  <c r="F180" l="1"/>
  <c r="D180"/>
  <c r="F181"/>
  <c r="D181"/>
  <c r="F85"/>
  <c r="D85"/>
  <c r="F82"/>
  <c r="D82"/>
  <c r="D81"/>
  <c r="D51"/>
  <c r="F92" l="1"/>
  <c r="D92"/>
  <c r="F86"/>
  <c r="D86"/>
  <c r="F162" l="1"/>
  <c r="D162"/>
  <c r="D152"/>
  <c r="E120" l="1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19"/>
  <c r="E118"/>
  <c r="E106"/>
  <c r="E107"/>
  <c r="E108"/>
  <c r="E109"/>
  <c r="E110"/>
  <c r="E111"/>
  <c r="E112"/>
  <c r="E113"/>
  <c r="E114"/>
  <c r="E115"/>
  <c r="E116"/>
  <c r="E117"/>
  <c r="E93"/>
  <c r="E94"/>
  <c r="E95"/>
  <c r="E96"/>
  <c r="E97"/>
  <c r="E98"/>
  <c r="E99"/>
  <c r="E100"/>
  <c r="E101"/>
  <c r="E102"/>
  <c r="E103"/>
  <c r="E104"/>
  <c r="E105"/>
  <c r="E82"/>
  <c r="E83"/>
  <c r="E84"/>
  <c r="E87"/>
  <c r="E88"/>
  <c r="E89"/>
  <c r="E90"/>
  <c r="E91"/>
  <c r="E68"/>
  <c r="E69"/>
  <c r="E70"/>
  <c r="E71"/>
  <c r="E72"/>
  <c r="E73"/>
  <c r="E74"/>
  <c r="E75"/>
  <c r="E76"/>
  <c r="E77"/>
  <c r="E78"/>
  <c r="E79"/>
  <c r="E80"/>
  <c r="E63"/>
  <c r="E64"/>
  <c r="E65"/>
  <c r="E66"/>
  <c r="E67"/>
  <c r="E53"/>
  <c r="E54"/>
  <c r="E55"/>
  <c r="E56"/>
  <c r="E57"/>
  <c r="E58"/>
  <c r="E59"/>
  <c r="E60"/>
  <c r="E61"/>
  <c r="E62"/>
  <c r="E52"/>
  <c r="E42"/>
  <c r="E43"/>
  <c r="E44"/>
  <c r="E45"/>
  <c r="E46"/>
  <c r="E47"/>
  <c r="E48"/>
  <c r="E49"/>
  <c r="E50"/>
  <c r="E51"/>
  <c r="E33"/>
  <c r="E34"/>
  <c r="E35"/>
  <c r="E36"/>
  <c r="E37"/>
  <c r="E38"/>
  <c r="E39"/>
  <c r="E40"/>
  <c r="E41"/>
  <c r="E17"/>
  <c r="E18"/>
  <c r="E19"/>
  <c r="E20"/>
  <c r="E21"/>
  <c r="E22"/>
  <c r="E23"/>
  <c r="E24"/>
  <c r="E25"/>
  <c r="E26"/>
  <c r="E27"/>
  <c r="E28"/>
  <c r="E29"/>
  <c r="E30"/>
  <c r="E31"/>
  <c r="E32"/>
  <c r="E6"/>
  <c r="E7"/>
  <c r="E8"/>
  <c r="E9"/>
  <c r="E10"/>
  <c r="E11"/>
  <c r="E12"/>
  <c r="E13"/>
  <c r="E14"/>
  <c r="E15"/>
  <c r="E16"/>
  <c r="E5"/>
  <c r="C92"/>
  <c r="E92" s="1"/>
  <c r="C86"/>
  <c r="E86" s="1"/>
  <c r="C85"/>
  <c r="E85" s="1"/>
  <c r="C82"/>
  <c r="C81"/>
  <c r="E81" s="1"/>
  <c r="C5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G95" i="3" l="1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5"/>
  <c r="J164"/>
  <c r="L166" s="1"/>
  <c r="A164"/>
  <c r="A165" s="1"/>
  <c r="A166" s="1"/>
  <c r="A167" s="1"/>
  <c r="A168" s="1"/>
  <c r="A169" s="1"/>
  <c r="J159"/>
  <c r="L159" s="1"/>
  <c r="A155"/>
  <c r="A156" s="1"/>
  <c r="A157" s="1"/>
  <c r="A158" s="1"/>
  <c r="A159" s="1"/>
  <c r="A160" s="1"/>
  <c r="A161" s="1"/>
  <c r="A162" s="1"/>
  <c r="A163" s="1"/>
  <c r="D149"/>
  <c r="E149" s="1"/>
  <c r="J147"/>
  <c r="J142"/>
  <c r="J133"/>
  <c r="A133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J129"/>
  <c r="L129" s="1"/>
  <c r="J126"/>
  <c r="L127" s="1"/>
  <c r="J123"/>
  <c r="J119"/>
  <c r="K116"/>
  <c r="J116"/>
  <c r="A109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98"/>
  <c r="A99" s="1"/>
  <c r="A100" s="1"/>
  <c r="A101" s="1"/>
  <c r="A102" s="1"/>
  <c r="A103" s="1"/>
  <c r="A104" s="1"/>
  <c r="A105" s="1"/>
  <c r="A106" s="1"/>
  <c r="A107" s="1"/>
  <c r="A108" s="1"/>
  <c r="K90"/>
  <c r="J90"/>
  <c r="J81"/>
  <c r="L83" s="1"/>
  <c r="A81"/>
  <c r="A82" s="1"/>
  <c r="A83" s="1"/>
  <c r="A84" s="1"/>
  <c r="A85" s="1"/>
  <c r="A86" s="1"/>
  <c r="A87" s="1"/>
  <c r="A88" s="1"/>
  <c r="A89" s="1"/>
  <c r="A90" s="1"/>
  <c r="A91" s="1"/>
  <c r="A93" s="1"/>
  <c r="A94" s="1"/>
  <c r="A95" s="1"/>
  <c r="A96" s="1"/>
  <c r="A97" s="1"/>
  <c r="J70"/>
  <c r="L70" s="1"/>
  <c r="A69"/>
  <c r="A70" s="1"/>
  <c r="A71" s="1"/>
  <c r="A72" s="1"/>
  <c r="A73" s="1"/>
  <c r="A74" s="1"/>
  <c r="A75" s="1"/>
  <c r="A76" s="1"/>
  <c r="A77" s="1"/>
  <c r="A78" s="1"/>
  <c r="A79" s="1"/>
  <c r="A80" s="1"/>
  <c r="J64"/>
  <c r="L65" s="1"/>
  <c r="A63"/>
  <c r="A64" s="1"/>
  <c r="A65" s="1"/>
  <c r="A66" s="1"/>
  <c r="A67" s="1"/>
  <c r="A68" s="1"/>
  <c r="J60"/>
  <c r="A59"/>
  <c r="A60" s="1"/>
  <c r="A61" s="1"/>
  <c r="A62" s="1"/>
  <c r="K53"/>
  <c r="L54" s="1"/>
  <c r="J53"/>
  <c r="A48"/>
  <c r="A49" s="1"/>
  <c r="A50" s="1"/>
  <c r="A51" s="1"/>
  <c r="A52" s="1"/>
  <c r="A53" s="1"/>
  <c r="A56" s="1"/>
  <c r="A57" s="1"/>
  <c r="A58" s="1"/>
  <c r="A40"/>
  <c r="A41" s="1"/>
  <c r="A42" s="1"/>
  <c r="A43" s="1"/>
  <c r="A44" s="1"/>
  <c r="A45" s="1"/>
  <c r="A46" s="1"/>
  <c r="A47" s="1"/>
  <c r="A39"/>
  <c r="J34"/>
  <c r="L34" s="1"/>
  <c r="L35" s="1"/>
  <c r="J32"/>
  <c r="L33" s="1"/>
  <c r="J30"/>
  <c r="J26"/>
  <c r="L27" s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J19"/>
  <c r="L19" s="1"/>
  <c r="L20" s="1"/>
  <c r="J17"/>
  <c r="K18" s="1"/>
  <c r="L17" s="1"/>
  <c r="A15"/>
  <c r="A16" s="1"/>
  <c r="A17" s="1"/>
  <c r="A18" s="1"/>
  <c r="A19" s="1"/>
  <c r="A20" s="1"/>
  <c r="A21" s="1"/>
  <c r="A22" s="1"/>
  <c r="A23" s="1"/>
  <c r="A24" s="1"/>
  <c r="A25" s="1"/>
  <c r="J13"/>
  <c r="L13" s="1"/>
  <c r="J10"/>
  <c r="L11" s="1"/>
  <c r="A7"/>
  <c r="A8" s="1"/>
  <c r="A9" s="1"/>
  <c r="A10" s="1"/>
  <c r="A11" s="1"/>
  <c r="A12" s="1"/>
  <c r="A13" s="1"/>
  <c r="K6"/>
  <c r="N6" s="1"/>
  <c r="A6"/>
  <c r="L64" l="1"/>
  <c r="L126"/>
  <c r="M6"/>
  <c r="L32"/>
  <c r="L71"/>
  <c r="L82"/>
  <c r="L84"/>
  <c r="L130"/>
  <c r="L160"/>
  <c r="L165"/>
  <c r="L81"/>
  <c r="L164"/>
  <c r="L14"/>
  <c r="L15"/>
  <c r="L16"/>
  <c r="L18"/>
  <c r="L31"/>
  <c r="L30"/>
  <c r="L61"/>
  <c r="L60"/>
  <c r="L117"/>
  <c r="L116"/>
  <c r="L134"/>
  <c r="L133"/>
  <c r="L143"/>
  <c r="L142"/>
  <c r="L148"/>
  <c r="L147"/>
  <c r="L10"/>
  <c r="L26"/>
  <c r="L55"/>
  <c r="L91"/>
  <c r="L90"/>
  <c r="L92"/>
  <c r="L121"/>
  <c r="L120"/>
  <c r="L119"/>
  <c r="L125"/>
  <c r="L124"/>
  <c r="L123"/>
  <c r="A6" i="2" l="1"/>
  <c r="A7" s="1"/>
</calcChain>
</file>

<file path=xl/sharedStrings.xml><?xml version="1.0" encoding="utf-8"?>
<sst xmlns="http://schemas.openxmlformats.org/spreadsheetml/2006/main" count="546" uniqueCount="204">
  <si>
    <t>Адрес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</si>
  <si>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</si>
  <si>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</si>
  <si>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</si>
  <si>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</si>
  <si>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</si>
  <si>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</si>
  <si>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</si>
  <si>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</si>
  <si>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</si>
  <si>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</si>
  <si>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</si>
  <si>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</si>
  <si>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</si>
  <si>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д.52/15</t>
  </si>
  <si>
    <t>Большой пр., д.89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</si>
  <si>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</si>
  <si>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</si>
  <si>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</si>
  <si>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</si>
  <si>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</si>
  <si>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</si>
  <si>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</si>
  <si>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д.5</t>
  </si>
  <si>
    <t>Весельная ул., д.9</t>
  </si>
  <si>
    <t>Весельная ул., д.7/10 Среднегав.</t>
  </si>
  <si>
    <t>Весельная ул., д.10</t>
  </si>
  <si>
    <t>Весельная ул., д.12</t>
  </si>
  <si>
    <t>Гаванская ул., д.6</t>
  </si>
  <si>
    <t>Опочинина ул., д.13</t>
  </si>
  <si>
    <t>Гаванская ул., д.7</t>
  </si>
  <si>
    <t>Гаванская ул., д.9</t>
  </si>
  <si>
    <t>Гаванская ул., д.10</t>
  </si>
  <si>
    <t>Гаванская ул., д.12</t>
  </si>
  <si>
    <t>Гаванская ул., д.11</t>
  </si>
  <si>
    <t>Среднегаванский пр., д.14</t>
  </si>
  <si>
    <t>Гаванская ул., д.16</t>
  </si>
  <si>
    <t>Гаванская ул., д.17</t>
  </si>
  <si>
    <t>Гаванская ул., д.19/100</t>
  </si>
  <si>
    <t>Гаванская ул., д.33</t>
  </si>
  <si>
    <t>Гаванская ул., д.38</t>
  </si>
  <si>
    <t>Гаванская ул., д.40</t>
  </si>
  <si>
    <t>Гаванская ул., д.42</t>
  </si>
  <si>
    <t>Гаванская ул., д.41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</si>
  <si>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</si>
  <si>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</si>
  <si>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</si>
  <si>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</si>
  <si>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</si>
  <si>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д.49</t>
  </si>
  <si>
    <t>Гаванская ул., д.49 к.2</t>
  </si>
  <si>
    <t>Гаванская ул., д.51</t>
  </si>
  <si>
    <t>Детская ул., д.11</t>
  </si>
  <si>
    <t>Детская ул., д.26</t>
  </si>
  <si>
    <t>Детская ул., д.30</t>
  </si>
  <si>
    <t>Детская ул., д.34/90</t>
  </si>
  <si>
    <t>Канареечная ул., д.10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</si>
  <si>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</si>
  <si>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</si>
  <si>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</si>
  <si>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</si>
  <si>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</si>
  <si>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д.13</t>
  </si>
  <si>
    <t>Карташихина ул., д.17</t>
  </si>
  <si>
    <t>Карташихина ул., д.19</t>
  </si>
  <si>
    <t>Кораблестроителей ул., д.16</t>
  </si>
  <si>
    <t>Кораблестроителей ул., д.19 к.2</t>
  </si>
  <si>
    <t>Кораблестроителей ул., д.22 к.1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</si>
  <si>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</si>
  <si>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</si>
  <si>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</si>
  <si>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</si>
  <si>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</si>
  <si>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</si>
  <si>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</si>
  <si>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</si>
  <si>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</si>
  <si>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</si>
  <si>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д.7</t>
  </si>
  <si>
    <t>Наличная ул., д.5</t>
  </si>
  <si>
    <t>Наличная ул., д.11</t>
  </si>
  <si>
    <t>Наличная ул., д.15</t>
  </si>
  <si>
    <t>Наличная ул., д.12</t>
  </si>
  <si>
    <t>Наличная ул., д.13</t>
  </si>
  <si>
    <t>Наличная ул., д.14</t>
  </si>
  <si>
    <t>Наличная ул., д.15 к.2</t>
  </si>
  <si>
    <t>Наличная ул., д.17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</si>
  <si>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</si>
  <si>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</si>
  <si>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</si>
  <si>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</si>
  <si>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</si>
  <si>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</si>
  <si>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</si>
  <si>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</si>
  <si>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</si>
  <si>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</si>
  <si>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Наличная ул., д.37 к.4</t>
  </si>
  <si>
    <t>Нахимова ул., д.2/30</t>
  </si>
  <si>
    <t>Нахимова ул., д.3/2</t>
  </si>
  <si>
    <t>Нахимова ул., д.4</t>
  </si>
  <si>
    <t>Нахимова ул., д.5 к.4</t>
  </si>
  <si>
    <t>Нахимова ул., д.7 к.3</t>
  </si>
  <si>
    <t>Нахимова ул., д.8 к.3</t>
  </si>
  <si>
    <t>Нахимова ул., д.12</t>
  </si>
  <si>
    <t>Опочинина ул., д.6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</si>
  <si>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</si>
  <si>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</si>
  <si>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</si>
  <si>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</si>
  <si>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</si>
  <si>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</si>
  <si>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</si>
  <si>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</si>
  <si>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д.10</t>
  </si>
  <si>
    <t>Остоумова ул., д.8</t>
  </si>
  <si>
    <t>Среднегаванский пр., д.3</t>
  </si>
  <si>
    <t>Среднегаванский пр., д.7/8</t>
  </si>
  <si>
    <t>Среднегаванский пр., д.9</t>
  </si>
  <si>
    <t>Среднегаванский пр., д.12</t>
  </si>
  <si>
    <t>Средний пр., д.92</t>
  </si>
  <si>
    <t>Средний пр., д.96</t>
  </si>
  <si>
    <t>Средний пр., д.98</t>
  </si>
  <si>
    <t>Шевченко ул., д.4</t>
  </si>
  <si>
    <t>Шевченко ул., д.9</t>
  </si>
  <si>
    <t>Шевченко ул., д.11</t>
  </si>
  <si>
    <t>Шевченко ул., д.16</t>
  </si>
  <si>
    <t>Весельна ул., д.11</t>
  </si>
  <si>
    <t>Шевченко ул., д.17</t>
  </si>
  <si>
    <t>Шевченко ул., д.18</t>
  </si>
  <si>
    <t>Шевченко ул., д.22 к.2</t>
  </si>
  <si>
    <t>Шевченко ул., д.23 к.1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</si>
  <si>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</si>
  <si>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</si>
  <si>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</si>
  <si>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</si>
  <si>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</si>
  <si>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</si>
  <si>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д.34</t>
  </si>
  <si>
    <t>Шевченко ул., д.32</t>
  </si>
  <si>
    <t>Шевченко ул., д.37</t>
  </si>
  <si>
    <t>Шкиперский пр., д.2</t>
  </si>
  <si>
    <t>Беринга ул., д.32</t>
  </si>
  <si>
    <t>Наличная ул., д.36 к.1 литА</t>
  </si>
  <si>
    <t>Наличная ул., д.36 к.3 литА</t>
  </si>
  <si>
    <t>Наличная ул., д.45</t>
  </si>
  <si>
    <t>п/п</t>
  </si>
  <si>
    <t>ГВС (куб.м)</t>
  </si>
  <si>
    <t xml:space="preserve">13 линия д.2/19 </t>
  </si>
  <si>
    <t>% на аренду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</si>
  <si>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</si>
  <si>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</si>
  <si>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</si>
  <si>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</si>
  <si>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</si>
  <si>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</si>
  <si>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</si>
  <si>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</si>
  <si>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</si>
  <si>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</si>
  <si>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Среднегаванский пр., д.2/20 лит.А</t>
  </si>
  <si>
    <t>Среднегаванский пр., д.2/20 лит.Б</t>
  </si>
  <si>
    <t>Средний пр., д.99/18 Гаванская лит.А</t>
  </si>
  <si>
    <t>Средний пр., д.99/18 Гаванская лит.Б</t>
  </si>
  <si>
    <t>Кораблестроителей ул., д.19 к.1 лит.А</t>
  </si>
  <si>
    <t>Кораблестроителей ул., д.19 к.1 лит.Б</t>
  </si>
  <si>
    <t>Нахимова ул., д.14/41 лит.А</t>
  </si>
  <si>
    <t>Нахимова ул., д.14/41 лит.Б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</si>
  <si>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</si>
  <si>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</si>
  <si>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</si>
  <si>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</si>
  <si>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</si>
  <si>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>Карташихина ул., д.10/97 (Гаван. 25)</t>
  </si>
  <si>
    <t>Примечание</t>
  </si>
  <si>
    <t xml:space="preserve">       Главный инженер                                                                                                  Ю.В. Сыч</t>
  </si>
  <si>
    <t>Фомина ОП 352-04-23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</si>
  <si>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</si>
  <si>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</si>
  <si>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</si>
  <si>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</si>
  <si>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норматив. Не работают приборы</t>
  </si>
  <si>
    <t>норматив</t>
  </si>
  <si>
    <t>Наличная ул., д.15А</t>
  </si>
  <si>
    <t>Детская ул., д.17с гвс</t>
  </si>
  <si>
    <t>Детская ул., д.17 Г с гвс</t>
  </si>
  <si>
    <t>Детская ул., д.17 А</t>
  </si>
  <si>
    <t>ГВС август</t>
  </si>
  <si>
    <t>ГВС сентябрь</t>
  </si>
  <si>
    <t>Наличная ул., д.15А гвс</t>
  </si>
  <si>
    <t>Детская ул., д.17Ас гвс</t>
  </si>
  <si>
    <t>Кораблестроителей ул., д.19 к.1 лит.В</t>
  </si>
  <si>
    <t xml:space="preserve">Детская ул., д.17 </t>
  </si>
  <si>
    <t>Расход ГВС и отопления по показаниям УУТЭ за Декабрь 2016 года для начисления населению.</t>
  </si>
  <si>
    <t xml:space="preserve">ОТОПЛЕНИЯ (Гкал) </t>
  </si>
  <si>
    <t>ОТОПЛЕНие декабрь</t>
  </si>
  <si>
    <t>ОТОПЛЕНие январь</t>
  </si>
  <si>
    <t>Процент</t>
  </si>
  <si>
    <t>Средний пр., д.70</t>
  </si>
  <si>
    <t>19 линия д.6</t>
  </si>
  <si>
    <t>19 линия д.6А</t>
  </si>
  <si>
    <t>20 линия д.9</t>
  </si>
  <si>
    <t xml:space="preserve">ГВС </t>
  </si>
  <si>
    <t>Расход ГВС и отопления по показаниям УУТЭ за Январь 2017 года для начисления населению.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</si>
</sst>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Microsoft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0" xfId="0" applyFont="1" applyFill="1" applyAlignment="1">
      <alignment wrapText="1"/>
    </xf>
    <xf numFmtId="2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textRotation="90" wrapText="1"/>
    </xf>
    <xf numFmtId="2" fontId="6" fillId="2" borderId="3" xfId="0" applyNumberFormat="1" applyFont="1" applyFill="1" applyBorder="1" applyAlignment="1">
      <alignment horizontal="center" textRotation="90" wrapText="1"/>
    </xf>
    <xf numFmtId="2" fontId="6" fillId="2" borderId="4" xfId="0" applyNumberFormat="1" applyFont="1" applyFill="1" applyBorder="1" applyAlignment="1">
      <alignment horizontal="center" textRotation="90" wrapText="1"/>
    </xf>
    <xf numFmtId="4" fontId="10" fillId="4" borderId="2" xfId="2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 textRotation="1" wrapText="1"/>
    </xf>
    <xf numFmtId="2" fontId="6" fillId="2" borderId="3" xfId="0" applyNumberFormat="1" applyFont="1" applyFill="1" applyBorder="1" applyAlignment="1">
      <alignment horizontal="center" textRotation="1" wrapText="1"/>
    </xf>
    <xf numFmtId="2" fontId="6" fillId="2" borderId="4" xfId="0" applyNumberFormat="1" applyFont="1" applyFill="1" applyBorder="1" applyAlignment="1">
      <alignment horizontal="center" textRotation="1" wrapText="1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_новый расчет ГУЖА и бухгалтерии 2015го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tabSelected="1" workbookViewId="0">
      <selection activeCell="A2" sqref="A2:A4"/>
    </sheetView>
  </sheetViews>
  <sheetFormatPr defaultRowHeight="15"/>
  <cols>
    <col min="1" max="1" width="6.140625" style="1" customWidth="1"/>
    <col min="2" max="2" width="45.85546875" style="1" customWidth="1"/>
    <col min="3" max="3" width="10.5703125" style="4" customWidth="1"/>
    <col min="4" max="4" width="12.140625" style="4" customWidth="1"/>
    <col min="5" max="16384" width="9.140625" style="1"/>
  </cols>
  <sheetData>
    <row r="1" spans="1:4" ht="43.5" customHeight="1">
      <c r="A1" s="27" t="s">
        <v>203</v>
      </c>
      <c r="B1" s="27"/>
      <c r="C1" s="27"/>
      <c r="D1" s="27"/>
    </row>
    <row r="2" spans="1:4" ht="15" customHeight="1">
      <c r="A2" s="28" t="s">
        <v>146</v>
      </c>
      <c r="B2" s="32" t="s">
        <v>0</v>
      </c>
      <c r="C2" s="31" t="s">
        <v>194</v>
      </c>
      <c r="D2" s="35" t="s">
        <v>202</v>
      </c>
    </row>
    <row r="3" spans="1:4" ht="95.25" customHeight="1">
      <c r="A3" s="29"/>
      <c r="B3" s="33"/>
      <c r="C3" s="31"/>
      <c r="D3" s="36"/>
    </row>
    <row r="4" spans="1:4" ht="30" customHeight="1">
      <c r="A4" s="30"/>
      <c r="B4" s="34"/>
      <c r="C4" s="31"/>
      <c r="D4" s="37"/>
    </row>
    <row r="5" spans="1:4" ht="18.75">
      <c r="A5" s="3">
        <v>1</v>
      </c>
      <c r="B5" s="9" t="s">
        <v>148</v>
      </c>
      <c r="C5" s="18">
        <v>158.25</v>
      </c>
      <c r="D5" s="25">
        <v>332.67</v>
      </c>
    </row>
    <row r="6" spans="1:4" ht="18.75">
      <c r="A6" s="3">
        <f>A5+1</f>
        <v>2</v>
      </c>
      <c r="B6" s="9" t="s">
        <v>1</v>
      </c>
      <c r="C6" s="18">
        <v>87.32</v>
      </c>
      <c r="D6" s="25"/>
    </row>
    <row r="7" spans="1:4" ht="18.75">
      <c r="A7" s="3">
        <f>A6+1</f>
        <v>3</v>
      </c>
      <c r="B7" s="9" t="s">
        <v>2</v>
      </c>
      <c r="C7" s="18">
        <v>133.26</v>
      </c>
      <c r="D7" s="25"/>
    </row>
    <row r="8" spans="1:4" ht="18.75">
      <c r="A8" s="3">
        <v>4</v>
      </c>
      <c r="B8" s="9" t="s">
        <v>3</v>
      </c>
      <c r="C8" s="18">
        <v>77.47</v>
      </c>
      <c r="D8" s="25"/>
    </row>
    <row r="9" spans="1:4" ht="18.75">
      <c r="A9" s="3">
        <v>5</v>
      </c>
      <c r="B9" s="9" t="s">
        <v>4</v>
      </c>
      <c r="C9" s="18">
        <v>194.73</v>
      </c>
      <c r="D9" s="25"/>
    </row>
    <row r="10" spans="1:4" ht="18.75">
      <c r="A10" s="3">
        <v>6</v>
      </c>
      <c r="B10" s="9" t="s">
        <v>5</v>
      </c>
      <c r="C10" s="18">
        <v>121.73</v>
      </c>
      <c r="D10" s="25"/>
    </row>
    <row r="11" spans="1:4" ht="18.75">
      <c r="A11" s="3">
        <v>7</v>
      </c>
      <c r="B11" s="9" t="s">
        <v>6</v>
      </c>
      <c r="C11" s="18">
        <v>112.12</v>
      </c>
      <c r="D11" s="25"/>
    </row>
    <row r="12" spans="1:4" ht="18.75">
      <c r="A12" s="3">
        <v>8</v>
      </c>
      <c r="B12" s="9" t="s">
        <v>7</v>
      </c>
      <c r="C12" s="18">
        <v>119.65</v>
      </c>
      <c r="D12" s="25"/>
    </row>
    <row r="13" spans="1:4" s="4" customFormat="1" ht="18.75">
      <c r="A13" s="3">
        <v>9</v>
      </c>
      <c r="B13" s="9" t="s">
        <v>8</v>
      </c>
      <c r="C13" s="18">
        <v>118.54</v>
      </c>
      <c r="D13" s="25"/>
    </row>
    <row r="14" spans="1:4" s="4" customFormat="1" ht="18.75">
      <c r="A14" s="3">
        <v>10</v>
      </c>
      <c r="B14" s="9" t="s">
        <v>9</v>
      </c>
      <c r="C14" s="18">
        <v>73.72</v>
      </c>
      <c r="D14" s="25"/>
    </row>
    <row r="15" spans="1:4" s="4" customFormat="1" ht="18.75">
      <c r="A15" s="3">
        <v>11</v>
      </c>
      <c r="B15" s="9" t="s">
        <v>10</v>
      </c>
      <c r="C15" s="18">
        <v>103.99</v>
      </c>
      <c r="D15" s="25"/>
    </row>
    <row r="16" spans="1:4" s="4" customFormat="1" ht="18.75">
      <c r="A16" s="3">
        <v>12</v>
      </c>
      <c r="B16" s="9" t="s">
        <v>11</v>
      </c>
      <c r="C16" s="18">
        <v>50.62</v>
      </c>
      <c r="D16" s="25"/>
    </row>
    <row r="17" spans="1:4" s="4" customFormat="1" ht="18.75">
      <c r="A17" s="3">
        <v>13</v>
      </c>
      <c r="B17" s="9" t="s">
        <v>12</v>
      </c>
      <c r="C17" s="18">
        <v>89.2</v>
      </c>
      <c r="D17" s="25"/>
    </row>
    <row r="18" spans="1:4" s="4" customFormat="1" ht="18.75">
      <c r="A18" s="3">
        <v>14</v>
      </c>
      <c r="B18" s="9" t="s">
        <v>13</v>
      </c>
      <c r="C18" s="18">
        <v>75.010000000000005</v>
      </c>
      <c r="D18" s="25"/>
    </row>
    <row r="19" spans="1:4" s="4" customFormat="1" ht="18.75">
      <c r="A19" s="3">
        <v>15</v>
      </c>
      <c r="B19" s="6" t="s">
        <v>14</v>
      </c>
      <c r="C19" s="18">
        <v>256.66000000000003</v>
      </c>
      <c r="D19" s="25">
        <v>747.92</v>
      </c>
    </row>
    <row r="20" spans="1:4" s="4" customFormat="1" ht="18.75">
      <c r="A20" s="3">
        <v>16</v>
      </c>
      <c r="B20" s="6" t="s">
        <v>15</v>
      </c>
      <c r="C20" s="18">
        <v>206.07</v>
      </c>
      <c r="D20" s="25"/>
    </row>
    <row r="21" spans="1:4" s="4" customFormat="1" ht="18.75">
      <c r="A21" s="3">
        <v>17</v>
      </c>
      <c r="B21" s="6" t="s">
        <v>16</v>
      </c>
      <c r="C21" s="18">
        <v>162.55000000000001</v>
      </c>
      <c r="D21" s="25">
        <v>437.32</v>
      </c>
    </row>
    <row r="22" spans="1:4" s="4" customFormat="1" ht="18.75">
      <c r="A22" s="3">
        <v>18</v>
      </c>
      <c r="B22" s="6" t="s">
        <v>17</v>
      </c>
      <c r="C22" s="18">
        <v>81.67</v>
      </c>
      <c r="D22" s="25">
        <v>435.87</v>
      </c>
    </row>
    <row r="23" spans="1:4" s="4" customFormat="1" ht="18" customHeight="1">
      <c r="A23" s="3">
        <v>19</v>
      </c>
      <c r="B23" s="6" t="s">
        <v>18</v>
      </c>
      <c r="C23" s="18">
        <v>33.89</v>
      </c>
      <c r="D23" s="25">
        <v>157.84</v>
      </c>
    </row>
    <row r="24" spans="1:4" s="4" customFormat="1" ht="20.25" customHeight="1">
      <c r="A24" s="3">
        <v>20</v>
      </c>
      <c r="B24" s="6" t="s">
        <v>19</v>
      </c>
      <c r="C24" s="18">
        <v>41.09</v>
      </c>
      <c r="D24" s="25">
        <v>159.62</v>
      </c>
    </row>
    <row r="25" spans="1:4" s="4" customFormat="1" ht="18.75">
      <c r="A25" s="3">
        <v>21</v>
      </c>
      <c r="B25" s="6" t="s">
        <v>20</v>
      </c>
      <c r="C25" s="18">
        <v>119.09</v>
      </c>
      <c r="D25" s="25">
        <v>376.41</v>
      </c>
    </row>
    <row r="26" spans="1:4" s="4" customFormat="1" ht="18.75">
      <c r="A26" s="3">
        <v>22</v>
      </c>
      <c r="B26" s="6" t="s">
        <v>21</v>
      </c>
      <c r="C26" s="18">
        <v>126.55</v>
      </c>
      <c r="D26" s="25">
        <v>500.6</v>
      </c>
    </row>
    <row r="27" spans="1:4" s="4" customFormat="1" ht="18.75">
      <c r="A27" s="3">
        <v>23</v>
      </c>
      <c r="B27" s="6" t="s">
        <v>150</v>
      </c>
      <c r="C27" s="18">
        <v>40.15</v>
      </c>
      <c r="D27" s="25">
        <v>189.88</v>
      </c>
    </row>
    <row r="28" spans="1:4" s="4" customFormat="1" ht="18.75">
      <c r="A28" s="3">
        <v>24</v>
      </c>
      <c r="B28" s="6" t="s">
        <v>151</v>
      </c>
      <c r="C28" s="18">
        <v>37.22</v>
      </c>
      <c r="D28" s="25">
        <v>165.22</v>
      </c>
    </row>
    <row r="29" spans="1:4" s="4" customFormat="1" ht="18.75">
      <c r="A29" s="3">
        <v>25</v>
      </c>
      <c r="B29" s="6" t="s">
        <v>22</v>
      </c>
      <c r="C29" s="18">
        <v>92.04</v>
      </c>
      <c r="D29" s="25">
        <v>343.62</v>
      </c>
    </row>
    <row r="30" spans="1:4" s="4" customFormat="1" ht="18.75" customHeight="1">
      <c r="A30" s="3">
        <v>26</v>
      </c>
      <c r="B30" s="6" t="s">
        <v>152</v>
      </c>
      <c r="C30" s="18">
        <v>79.010000000000005</v>
      </c>
      <c r="D30" s="25">
        <v>346.39</v>
      </c>
    </row>
    <row r="31" spans="1:4" s="4" customFormat="1" ht="18.75">
      <c r="A31" s="3">
        <v>27</v>
      </c>
      <c r="B31" s="6" t="s">
        <v>153</v>
      </c>
      <c r="C31" s="18">
        <v>16.690000000000001</v>
      </c>
      <c r="D31" s="25">
        <v>71.930000000000007</v>
      </c>
    </row>
    <row r="32" spans="1:4" s="4" customFormat="1" ht="18.75" customHeight="1">
      <c r="A32" s="3">
        <v>28</v>
      </c>
      <c r="B32" s="6" t="s">
        <v>154</v>
      </c>
      <c r="C32" s="18">
        <v>243.55</v>
      </c>
      <c r="D32" s="25">
        <v>820.09</v>
      </c>
    </row>
    <row r="33" spans="1:4" s="4" customFormat="1" ht="18.75">
      <c r="A33" s="3">
        <v>29</v>
      </c>
      <c r="B33" s="6" t="s">
        <v>155</v>
      </c>
      <c r="C33" s="18">
        <v>69.19</v>
      </c>
      <c r="D33" s="25">
        <v>257.87</v>
      </c>
    </row>
    <row r="34" spans="1:4" s="4" customFormat="1" ht="18.75">
      <c r="A34" s="3">
        <v>30</v>
      </c>
      <c r="B34" s="6" t="s">
        <v>23</v>
      </c>
      <c r="C34" s="18">
        <v>92.17</v>
      </c>
      <c r="D34" s="25"/>
    </row>
    <row r="35" spans="1:4" s="4" customFormat="1" ht="18.75">
      <c r="A35" s="3">
        <v>31</v>
      </c>
      <c r="B35" s="6" t="s">
        <v>24</v>
      </c>
      <c r="C35" s="18">
        <v>107.88</v>
      </c>
      <c r="D35" s="25"/>
    </row>
    <row r="36" spans="1:4" s="4" customFormat="1" ht="18.75">
      <c r="A36" s="3">
        <v>32</v>
      </c>
      <c r="B36" s="6" t="s">
        <v>25</v>
      </c>
      <c r="C36" s="18">
        <v>153.66999999999999</v>
      </c>
      <c r="D36" s="25">
        <v>778.72</v>
      </c>
    </row>
    <row r="37" spans="1:4" s="4" customFormat="1" ht="18.75">
      <c r="A37" s="3">
        <v>33</v>
      </c>
      <c r="B37" s="6" t="s">
        <v>26</v>
      </c>
      <c r="C37" s="18">
        <v>171.23</v>
      </c>
      <c r="D37" s="25"/>
    </row>
    <row r="38" spans="1:4" s="4" customFormat="1" ht="18.75">
      <c r="A38" s="3">
        <v>34</v>
      </c>
      <c r="B38" s="6" t="s">
        <v>27</v>
      </c>
      <c r="C38" s="18">
        <v>129.38</v>
      </c>
      <c r="D38" s="25">
        <v>467.09</v>
      </c>
    </row>
    <row r="39" spans="1:4" s="4" customFormat="1" ht="18.75">
      <c r="A39" s="3">
        <v>35</v>
      </c>
      <c r="B39" s="6" t="s">
        <v>28</v>
      </c>
      <c r="C39" s="18">
        <v>119.97</v>
      </c>
      <c r="D39" s="25"/>
    </row>
    <row r="40" spans="1:4" s="4" customFormat="1" ht="18.75">
      <c r="A40" s="3">
        <v>36</v>
      </c>
      <c r="B40" s="6" t="s">
        <v>29</v>
      </c>
      <c r="C40" s="18">
        <v>105.93</v>
      </c>
      <c r="D40" s="25">
        <v>396.76</v>
      </c>
    </row>
    <row r="41" spans="1:4" s="4" customFormat="1" ht="18.75">
      <c r="A41" s="3">
        <v>37</v>
      </c>
      <c r="B41" s="6" t="s">
        <v>30</v>
      </c>
      <c r="C41" s="18">
        <v>96.52</v>
      </c>
      <c r="D41" s="25"/>
    </row>
    <row r="42" spans="1:4" s="4" customFormat="1" ht="18.75">
      <c r="A42" s="3">
        <v>38</v>
      </c>
      <c r="B42" s="6" t="s">
        <v>31</v>
      </c>
      <c r="C42" s="18">
        <v>88.54</v>
      </c>
      <c r="D42" s="25"/>
    </row>
    <row r="43" spans="1:4" s="4" customFormat="1" ht="18.75">
      <c r="A43" s="3">
        <v>39</v>
      </c>
      <c r="B43" s="6" t="s">
        <v>32</v>
      </c>
      <c r="C43" s="18">
        <v>106.45</v>
      </c>
      <c r="D43" s="25"/>
    </row>
    <row r="44" spans="1:4" s="4" customFormat="1" ht="18.75">
      <c r="A44" s="3">
        <v>40</v>
      </c>
      <c r="B44" s="6" t="s">
        <v>33</v>
      </c>
      <c r="C44" s="18">
        <v>26.31</v>
      </c>
      <c r="D44" s="25">
        <v>106.94999999999999</v>
      </c>
    </row>
    <row r="45" spans="1:4" s="4" customFormat="1" ht="18.75">
      <c r="A45" s="3">
        <v>41</v>
      </c>
      <c r="B45" s="6" t="s">
        <v>34</v>
      </c>
      <c r="C45" s="18">
        <v>223.95</v>
      </c>
      <c r="D45" s="25"/>
    </row>
    <row r="46" spans="1:4" s="4" customFormat="1" ht="18.75">
      <c r="A46" s="3">
        <v>42</v>
      </c>
      <c r="B46" s="6" t="s">
        <v>35</v>
      </c>
      <c r="C46" s="18">
        <v>46.84</v>
      </c>
      <c r="D46" s="25"/>
    </row>
    <row r="47" spans="1:4" s="4" customFormat="1" ht="18.75" customHeight="1">
      <c r="A47" s="3">
        <v>43</v>
      </c>
      <c r="B47" s="6" t="s">
        <v>172</v>
      </c>
      <c r="C47" s="18">
        <v>18.34</v>
      </c>
      <c r="D47" s="25">
        <v>81.13</v>
      </c>
    </row>
    <row r="48" spans="1:4" s="4" customFormat="1" ht="18.75">
      <c r="A48" s="3">
        <v>44</v>
      </c>
      <c r="B48" s="6" t="s">
        <v>171</v>
      </c>
      <c r="C48" s="18">
        <v>34.04</v>
      </c>
      <c r="D48" s="25">
        <v>81.2</v>
      </c>
    </row>
    <row r="49" spans="1:4" s="4" customFormat="1" ht="18.75">
      <c r="A49" s="3">
        <v>45</v>
      </c>
      <c r="B49" s="6" t="s">
        <v>36</v>
      </c>
      <c r="C49" s="18">
        <v>182.44</v>
      </c>
      <c r="D49" s="25">
        <v>510.44</v>
      </c>
    </row>
    <row r="50" spans="1:4" s="4" customFormat="1" ht="18.75">
      <c r="A50" s="3">
        <v>46</v>
      </c>
      <c r="B50" s="6" t="s">
        <v>37</v>
      </c>
      <c r="C50" s="18">
        <v>81.56</v>
      </c>
      <c r="D50" s="25"/>
    </row>
    <row r="51" spans="1:4" s="4" customFormat="1" ht="18.75">
      <c r="A51" s="3">
        <v>47</v>
      </c>
      <c r="B51" s="6" t="s">
        <v>38</v>
      </c>
      <c r="C51" s="18">
        <v>283.45999999999998</v>
      </c>
      <c r="D51" s="25">
        <v>754.79</v>
      </c>
    </row>
    <row r="52" spans="1:4" s="4" customFormat="1" ht="18.75">
      <c r="A52" s="3">
        <v>48</v>
      </c>
      <c r="B52" s="6" t="s">
        <v>39</v>
      </c>
      <c r="C52" s="18">
        <v>279.39</v>
      </c>
      <c r="D52" s="25">
        <v>697.72</v>
      </c>
    </row>
    <row r="53" spans="1:4" s="4" customFormat="1" ht="18.75">
      <c r="A53" s="3">
        <v>49</v>
      </c>
      <c r="B53" s="6" t="s">
        <v>40</v>
      </c>
      <c r="C53" s="18">
        <v>194.79</v>
      </c>
      <c r="D53" s="25"/>
    </row>
    <row r="54" spans="1:4" s="4" customFormat="1" ht="18.75">
      <c r="A54" s="3">
        <v>50</v>
      </c>
      <c r="B54" s="6" t="s">
        <v>41</v>
      </c>
      <c r="C54" s="25">
        <v>18.95</v>
      </c>
      <c r="D54" s="25">
        <v>38.380000000000003</v>
      </c>
    </row>
    <row r="55" spans="1:4" s="4" customFormat="1" ht="18.75">
      <c r="A55" s="3">
        <v>51</v>
      </c>
      <c r="B55" s="6" t="s">
        <v>43</v>
      </c>
      <c r="C55" s="25">
        <v>207.44</v>
      </c>
      <c r="D55" s="25"/>
    </row>
    <row r="56" spans="1:4" s="4" customFormat="1" ht="18.75">
      <c r="A56" s="3">
        <v>52</v>
      </c>
      <c r="B56" s="6" t="s">
        <v>42</v>
      </c>
      <c r="C56" s="25">
        <v>146.33000000000001</v>
      </c>
      <c r="D56" s="25"/>
    </row>
    <row r="57" spans="1:4" s="4" customFormat="1" ht="18.75">
      <c r="A57" s="3">
        <v>53</v>
      </c>
      <c r="B57" s="6" t="s">
        <v>44</v>
      </c>
      <c r="C57" s="25">
        <v>98.54</v>
      </c>
      <c r="D57" s="25">
        <v>681.27</v>
      </c>
    </row>
    <row r="58" spans="1:4" s="4" customFormat="1" ht="18.75">
      <c r="A58" s="3">
        <v>54</v>
      </c>
      <c r="B58" s="6" t="s">
        <v>45</v>
      </c>
      <c r="C58" s="25">
        <v>117.32</v>
      </c>
      <c r="D58" s="25"/>
    </row>
    <row r="59" spans="1:4" s="4" customFormat="1" ht="18.75">
      <c r="A59" s="3">
        <v>55</v>
      </c>
      <c r="B59" s="6" t="s">
        <v>46</v>
      </c>
      <c r="C59" s="25">
        <v>173.67</v>
      </c>
      <c r="D59" s="25"/>
    </row>
    <row r="60" spans="1:4" s="4" customFormat="1" ht="18.75">
      <c r="A60" s="3">
        <v>56</v>
      </c>
      <c r="B60" s="6" t="s">
        <v>47</v>
      </c>
      <c r="C60" s="25">
        <v>135</v>
      </c>
      <c r="D60" s="25"/>
    </row>
    <row r="61" spans="1:4" s="4" customFormat="1" ht="18.75">
      <c r="A61" s="3">
        <v>57</v>
      </c>
      <c r="B61" s="6" t="s">
        <v>48</v>
      </c>
      <c r="C61" s="18">
        <v>176.93</v>
      </c>
      <c r="D61" s="25"/>
    </row>
    <row r="62" spans="1:4" s="4" customFormat="1" ht="18.75">
      <c r="A62" s="3">
        <v>58</v>
      </c>
      <c r="B62" s="6" t="s">
        <v>49</v>
      </c>
      <c r="C62" s="18">
        <v>103.48</v>
      </c>
      <c r="D62" s="25">
        <v>784.77</v>
      </c>
    </row>
    <row r="63" spans="1:4" s="4" customFormat="1" ht="18.75">
      <c r="A63" s="3">
        <v>59</v>
      </c>
      <c r="B63" s="6" t="s">
        <v>50</v>
      </c>
      <c r="C63" s="18">
        <v>201.23</v>
      </c>
      <c r="D63" s="25">
        <v>1297.3</v>
      </c>
    </row>
    <row r="64" spans="1:4" s="4" customFormat="1" ht="18.75">
      <c r="A64" s="3">
        <v>60</v>
      </c>
      <c r="B64" s="6" t="s">
        <v>51</v>
      </c>
      <c r="C64" s="18">
        <v>91.19</v>
      </c>
      <c r="D64" s="25"/>
    </row>
    <row r="65" spans="1:4" s="4" customFormat="1" ht="18.75">
      <c r="A65" s="3">
        <v>61</v>
      </c>
      <c r="B65" s="6" t="s">
        <v>52</v>
      </c>
      <c r="C65" s="18">
        <v>97.06</v>
      </c>
      <c r="D65" s="25"/>
    </row>
    <row r="66" spans="1:4" s="4" customFormat="1" ht="18.75">
      <c r="A66" s="3">
        <v>62</v>
      </c>
      <c r="B66" s="6" t="s">
        <v>192</v>
      </c>
      <c r="C66" s="18">
        <v>24.68</v>
      </c>
      <c r="D66" s="25"/>
    </row>
    <row r="67" spans="1:4" s="4" customFormat="1" ht="18.75" customHeight="1">
      <c r="A67" s="3">
        <v>63</v>
      </c>
      <c r="B67" s="6" t="s">
        <v>185</v>
      </c>
      <c r="C67" s="18">
        <v>1.03</v>
      </c>
      <c r="D67" s="25">
        <v>7.01</v>
      </c>
    </row>
    <row r="68" spans="1:4" s="4" customFormat="1" ht="18.75">
      <c r="A68" s="3">
        <v>64</v>
      </c>
      <c r="B68" s="6" t="s">
        <v>190</v>
      </c>
      <c r="C68" s="18">
        <v>110.4</v>
      </c>
      <c r="D68" s="25">
        <v>133.19</v>
      </c>
    </row>
    <row r="69" spans="1:4" s="4" customFormat="1" ht="18.75">
      <c r="A69" s="3">
        <v>65</v>
      </c>
      <c r="B69" s="6" t="s">
        <v>53</v>
      </c>
      <c r="C69" s="18">
        <v>72.95</v>
      </c>
      <c r="D69" s="25"/>
    </row>
    <row r="70" spans="1:4" s="4" customFormat="1" ht="18.75">
      <c r="A70" s="3">
        <v>66</v>
      </c>
      <c r="B70" s="6" t="s">
        <v>54</v>
      </c>
      <c r="C70" s="18">
        <v>85.58</v>
      </c>
      <c r="D70" s="25"/>
    </row>
    <row r="71" spans="1:4" s="4" customFormat="1" ht="18.75">
      <c r="A71" s="3">
        <v>67</v>
      </c>
      <c r="B71" s="6" t="s">
        <v>55</v>
      </c>
      <c r="C71" s="18">
        <v>101.25</v>
      </c>
      <c r="D71" s="25">
        <v>306.3</v>
      </c>
    </row>
    <row r="72" spans="1:4" s="4" customFormat="1" ht="18.75">
      <c r="A72" s="3">
        <v>68</v>
      </c>
      <c r="B72" s="6" t="s">
        <v>56</v>
      </c>
      <c r="C72" s="18">
        <v>146.9</v>
      </c>
      <c r="D72" s="25"/>
    </row>
    <row r="73" spans="1:4" s="4" customFormat="1" ht="18.75">
      <c r="A73" s="3">
        <v>69</v>
      </c>
      <c r="B73" s="6" t="s">
        <v>57</v>
      </c>
      <c r="C73" s="18">
        <v>123.14</v>
      </c>
      <c r="D73" s="25">
        <v>304.27</v>
      </c>
    </row>
    <row r="74" spans="1:4" s="4" customFormat="1" ht="18.75">
      <c r="A74" s="3">
        <v>70</v>
      </c>
      <c r="B74" s="6" t="s">
        <v>58</v>
      </c>
      <c r="C74" s="18">
        <v>28.14</v>
      </c>
      <c r="D74" s="25">
        <v>96.89</v>
      </c>
    </row>
    <row r="75" spans="1:4" s="4" customFormat="1" ht="18.75">
      <c r="A75" s="3">
        <v>71</v>
      </c>
      <c r="B75" s="6" t="s">
        <v>59</v>
      </c>
      <c r="C75" s="18">
        <v>71.08</v>
      </c>
      <c r="D75" s="25">
        <v>307.36</v>
      </c>
    </row>
    <row r="76" spans="1:4" s="4" customFormat="1" ht="18.75">
      <c r="A76" s="3">
        <v>72</v>
      </c>
      <c r="B76" s="6" t="s">
        <v>173</v>
      </c>
      <c r="C76" s="18">
        <v>220.66</v>
      </c>
      <c r="D76" s="25"/>
    </row>
    <row r="77" spans="1:4" s="4" customFormat="1" ht="18.75">
      <c r="A77" s="3">
        <v>73</v>
      </c>
      <c r="B77" s="6" t="s">
        <v>60</v>
      </c>
      <c r="C77" s="18">
        <v>65.75</v>
      </c>
      <c r="D77" s="25">
        <v>195.87</v>
      </c>
    </row>
    <row r="78" spans="1:4" s="4" customFormat="1" ht="18.75">
      <c r="A78" s="3">
        <v>74</v>
      </c>
      <c r="B78" s="6" t="s">
        <v>61</v>
      </c>
      <c r="C78" s="18">
        <v>54.3</v>
      </c>
      <c r="D78" s="25">
        <v>147.80000000000001</v>
      </c>
    </row>
    <row r="79" spans="1:4" s="4" customFormat="1" ht="18.75">
      <c r="A79" s="3">
        <v>75</v>
      </c>
      <c r="B79" s="6" t="s">
        <v>62</v>
      </c>
      <c r="C79" s="18">
        <v>91.95</v>
      </c>
      <c r="D79" s="25"/>
    </row>
    <row r="80" spans="1:4" s="4" customFormat="1" ht="18.75">
      <c r="A80" s="3">
        <v>76</v>
      </c>
      <c r="B80" s="6" t="s">
        <v>63</v>
      </c>
      <c r="C80" s="18">
        <v>82.19</v>
      </c>
      <c r="D80" s="25">
        <v>264.55</v>
      </c>
    </row>
    <row r="81" spans="1:4" s="4" customFormat="1" ht="18.75">
      <c r="A81" s="3">
        <v>77</v>
      </c>
      <c r="B81" s="6" t="s">
        <v>64</v>
      </c>
      <c r="C81" s="18">
        <v>322.74</v>
      </c>
      <c r="D81" s="25"/>
    </row>
    <row r="82" spans="1:4" s="4" customFormat="1" ht="18.75">
      <c r="A82" s="3">
        <v>78</v>
      </c>
      <c r="B82" s="6" t="s">
        <v>65</v>
      </c>
      <c r="C82" s="18">
        <v>904.37</v>
      </c>
      <c r="D82" s="25">
        <v>2971.88</v>
      </c>
    </row>
    <row r="83" spans="1:4" s="4" customFormat="1" ht="18.75" customHeight="1">
      <c r="A83" s="3">
        <v>79</v>
      </c>
      <c r="B83" s="6" t="s">
        <v>164</v>
      </c>
      <c r="C83" s="18">
        <v>809.86</v>
      </c>
      <c r="D83" s="25">
        <v>2659.06</v>
      </c>
    </row>
    <row r="84" spans="1:4" s="4" customFormat="1" ht="18.75">
      <c r="A84" s="3">
        <v>80</v>
      </c>
      <c r="B84" s="6" t="s">
        <v>191</v>
      </c>
      <c r="C84" s="18">
        <v>906.32</v>
      </c>
      <c r="D84" s="25">
        <v>3160.97</v>
      </c>
    </row>
    <row r="85" spans="1:4" s="4" customFormat="1" ht="18.75">
      <c r="A85" s="3">
        <v>81</v>
      </c>
      <c r="B85" s="6" t="s">
        <v>66</v>
      </c>
      <c r="C85" s="18">
        <v>355.11</v>
      </c>
      <c r="D85" s="25">
        <v>1040.57</v>
      </c>
    </row>
    <row r="86" spans="1:4" s="4" customFormat="1" ht="18.75">
      <c r="A86" s="3">
        <v>82</v>
      </c>
      <c r="B86" s="6" t="s">
        <v>67</v>
      </c>
      <c r="C86" s="18">
        <v>870.92</v>
      </c>
      <c r="D86" s="25">
        <v>2816.9</v>
      </c>
    </row>
    <row r="87" spans="1:4" s="4" customFormat="1" ht="18.75">
      <c r="A87" s="3">
        <v>83</v>
      </c>
      <c r="B87" s="6" t="s">
        <v>68</v>
      </c>
      <c r="C87" s="18">
        <v>103.53</v>
      </c>
      <c r="D87" s="25"/>
    </row>
    <row r="88" spans="1:4" s="4" customFormat="1" ht="18.75">
      <c r="A88" s="3">
        <v>84</v>
      </c>
      <c r="B88" s="6" t="s">
        <v>69</v>
      </c>
      <c r="C88" s="18">
        <v>74.430000000000007</v>
      </c>
      <c r="D88" s="25"/>
    </row>
    <row r="89" spans="1:4" s="4" customFormat="1" ht="18.75">
      <c r="A89" s="3">
        <v>85</v>
      </c>
      <c r="B89" s="6" t="s">
        <v>70</v>
      </c>
      <c r="C89" s="18">
        <v>152.25</v>
      </c>
      <c r="D89" s="25"/>
    </row>
    <row r="90" spans="1:4" s="4" customFormat="1" ht="18.75">
      <c r="A90" s="3">
        <v>86</v>
      </c>
      <c r="B90" s="6" t="s">
        <v>71</v>
      </c>
      <c r="C90" s="18">
        <v>61.21</v>
      </c>
      <c r="D90" s="25"/>
    </row>
    <row r="91" spans="1:4" s="4" customFormat="1" ht="18.75">
      <c r="A91" s="3">
        <v>87</v>
      </c>
      <c r="B91" s="6" t="s">
        <v>72</v>
      </c>
      <c r="C91" s="18">
        <v>106.89</v>
      </c>
      <c r="D91" s="25"/>
    </row>
    <row r="92" spans="1:4" s="4" customFormat="1" ht="18.75">
      <c r="A92" s="3">
        <v>88</v>
      </c>
      <c r="B92" s="6" t="s">
        <v>73</v>
      </c>
      <c r="C92" s="18">
        <v>531.89</v>
      </c>
      <c r="D92" s="25">
        <v>2278.1999999999998</v>
      </c>
    </row>
    <row r="93" spans="1:4" s="4" customFormat="1" ht="18.75">
      <c r="A93" s="3">
        <v>89</v>
      </c>
      <c r="B93" s="6" t="s">
        <v>74</v>
      </c>
      <c r="C93" s="18">
        <v>191.68</v>
      </c>
      <c r="D93" s="25">
        <v>930.29</v>
      </c>
    </row>
    <row r="94" spans="1:4" s="4" customFormat="1" ht="18.75" customHeight="1">
      <c r="A94" s="3">
        <v>90</v>
      </c>
      <c r="B94" s="6" t="s">
        <v>177</v>
      </c>
      <c r="C94" s="18">
        <v>222.13</v>
      </c>
      <c r="D94" s="25">
        <v>764.45</v>
      </c>
    </row>
    <row r="95" spans="1:4" s="4" customFormat="1" ht="18.75">
      <c r="A95" s="3">
        <v>91</v>
      </c>
      <c r="B95" s="6" t="s">
        <v>178</v>
      </c>
      <c r="C95" s="18">
        <v>233.8</v>
      </c>
      <c r="D95" s="25">
        <v>732.39</v>
      </c>
    </row>
    <row r="96" spans="1:4" s="4" customFormat="1" ht="18.75">
      <c r="A96" s="3">
        <v>92</v>
      </c>
      <c r="B96" s="6" t="s">
        <v>179</v>
      </c>
      <c r="C96" s="18">
        <v>238.24</v>
      </c>
      <c r="D96" s="25">
        <v>757.05</v>
      </c>
    </row>
    <row r="97" spans="1:4" s="4" customFormat="1" ht="18.75">
      <c r="A97" s="3">
        <v>93</v>
      </c>
      <c r="B97" s="6" t="s">
        <v>180</v>
      </c>
      <c r="C97" s="18">
        <v>141.43</v>
      </c>
      <c r="D97" s="25">
        <v>619.15</v>
      </c>
    </row>
    <row r="98" spans="1:4" s="4" customFormat="1" ht="18.75">
      <c r="A98" s="3">
        <v>94</v>
      </c>
      <c r="B98" s="6" t="s">
        <v>75</v>
      </c>
      <c r="C98" s="25">
        <v>174.29</v>
      </c>
      <c r="D98" s="25">
        <v>1137.9000000000001</v>
      </c>
    </row>
    <row r="99" spans="1:4" s="4" customFormat="1" ht="18.75">
      <c r="A99" s="3">
        <v>95</v>
      </c>
      <c r="B99" s="6" t="s">
        <v>76</v>
      </c>
      <c r="C99" s="18">
        <v>192.02</v>
      </c>
      <c r="D99" s="25">
        <v>568.68000000000006</v>
      </c>
    </row>
    <row r="100" spans="1:4" s="4" customFormat="1" ht="18.75">
      <c r="A100" s="3">
        <v>96</v>
      </c>
      <c r="B100" s="6" t="s">
        <v>77</v>
      </c>
      <c r="C100" s="18">
        <v>193.39</v>
      </c>
      <c r="D100" s="25">
        <v>909.6</v>
      </c>
    </row>
    <row r="101" spans="1:4" s="4" customFormat="1" ht="18.75">
      <c r="A101" s="3">
        <v>97</v>
      </c>
      <c r="B101" s="6" t="s">
        <v>78</v>
      </c>
      <c r="C101" s="18">
        <v>106.23</v>
      </c>
      <c r="D101" s="25"/>
    </row>
    <row r="102" spans="1:4" s="4" customFormat="1" ht="18.75">
      <c r="A102" s="3">
        <v>98</v>
      </c>
      <c r="B102" s="6" t="s">
        <v>79</v>
      </c>
      <c r="C102" s="18">
        <v>105.62</v>
      </c>
      <c r="D102" s="25"/>
    </row>
    <row r="103" spans="1:4" s="4" customFormat="1" ht="18.75">
      <c r="A103" s="3">
        <v>99</v>
      </c>
      <c r="B103" s="6" t="s">
        <v>80</v>
      </c>
      <c r="C103" s="18">
        <v>73.989999999999995</v>
      </c>
      <c r="D103" s="25">
        <v>217.73</v>
      </c>
    </row>
    <row r="104" spans="1:4" s="4" customFormat="1" ht="18.75">
      <c r="A104" s="3">
        <v>100</v>
      </c>
      <c r="B104" s="6" t="s">
        <v>81</v>
      </c>
      <c r="C104" s="18">
        <v>15.59</v>
      </c>
      <c r="D104" s="25"/>
    </row>
    <row r="105" spans="1:4" s="4" customFormat="1" ht="18.75">
      <c r="A105" s="3">
        <v>101</v>
      </c>
      <c r="B105" s="6" t="s">
        <v>189</v>
      </c>
      <c r="C105" s="18">
        <v>79.28</v>
      </c>
      <c r="D105" s="25">
        <v>43.55</v>
      </c>
    </row>
    <row r="106" spans="1:4" s="4" customFormat="1" ht="18.75">
      <c r="A106" s="3">
        <v>102</v>
      </c>
      <c r="B106" s="6" t="s">
        <v>82</v>
      </c>
      <c r="C106" s="18">
        <v>76.98</v>
      </c>
      <c r="D106" s="25"/>
    </row>
    <row r="107" spans="1:4" s="4" customFormat="1" ht="18.75">
      <c r="A107" s="3">
        <v>103</v>
      </c>
      <c r="B107" s="6" t="s">
        <v>83</v>
      </c>
      <c r="C107" s="18">
        <v>76.42</v>
      </c>
      <c r="D107" s="25">
        <v>236.39</v>
      </c>
    </row>
    <row r="108" spans="1:4" s="4" customFormat="1" ht="15.75" customHeight="1">
      <c r="A108" s="3">
        <v>104</v>
      </c>
      <c r="B108" s="6" t="s">
        <v>84</v>
      </c>
      <c r="C108" s="18">
        <v>158.25</v>
      </c>
      <c r="D108" s="25"/>
    </row>
    <row r="109" spans="1:4" s="4" customFormat="1" ht="18.75">
      <c r="A109" s="3">
        <v>105</v>
      </c>
      <c r="B109" s="6" t="s">
        <v>85</v>
      </c>
      <c r="C109" s="18">
        <v>94.23</v>
      </c>
      <c r="D109" s="25">
        <v>276.38</v>
      </c>
    </row>
    <row r="110" spans="1:4" s="4" customFormat="1" ht="18.75">
      <c r="A110" s="3">
        <v>106</v>
      </c>
      <c r="B110" s="6" t="s">
        <v>86</v>
      </c>
      <c r="C110" s="18">
        <v>110.7</v>
      </c>
      <c r="D110" s="25">
        <v>334.9</v>
      </c>
    </row>
    <row r="111" spans="1:4" s="4" customFormat="1" ht="18.75">
      <c r="A111" s="3">
        <v>107</v>
      </c>
      <c r="B111" s="6" t="s">
        <v>87</v>
      </c>
      <c r="C111" s="25">
        <v>177.7</v>
      </c>
      <c r="D111" s="25"/>
    </row>
    <row r="112" spans="1:4" s="4" customFormat="1" ht="18.75">
      <c r="A112" s="3">
        <v>108</v>
      </c>
      <c r="B112" s="6" t="s">
        <v>88</v>
      </c>
      <c r="C112" s="18">
        <v>132.79</v>
      </c>
      <c r="D112" s="25"/>
    </row>
    <row r="113" spans="1:4" s="4" customFormat="1" ht="18.75" customHeight="1">
      <c r="A113" s="3">
        <v>109</v>
      </c>
      <c r="B113" s="6" t="s">
        <v>89</v>
      </c>
      <c r="C113" s="18">
        <v>161.38</v>
      </c>
      <c r="D113" s="25"/>
    </row>
    <row r="114" spans="1:4" s="4" customFormat="1" ht="18.75">
      <c r="A114" s="3">
        <v>110</v>
      </c>
      <c r="B114" s="6" t="s">
        <v>90</v>
      </c>
      <c r="C114" s="18">
        <v>133.38</v>
      </c>
      <c r="D114" s="25"/>
    </row>
    <row r="115" spans="1:4" s="4" customFormat="1" ht="18.75">
      <c r="A115" s="3">
        <v>111</v>
      </c>
      <c r="B115" s="6" t="s">
        <v>91</v>
      </c>
      <c r="C115" s="18">
        <v>172.07</v>
      </c>
      <c r="D115" s="25"/>
    </row>
    <row r="116" spans="1:4" s="4" customFormat="1" ht="18.75">
      <c r="A116" s="3">
        <v>112</v>
      </c>
      <c r="B116" s="6" t="s">
        <v>92</v>
      </c>
      <c r="C116" s="18">
        <v>160.16</v>
      </c>
      <c r="D116" s="25"/>
    </row>
    <row r="117" spans="1:4" s="4" customFormat="1" ht="18.75">
      <c r="A117" s="3">
        <v>113</v>
      </c>
      <c r="B117" s="6" t="s">
        <v>93</v>
      </c>
      <c r="C117" s="18">
        <v>147.65</v>
      </c>
      <c r="D117" s="25"/>
    </row>
    <row r="118" spans="1:4" s="4" customFormat="1" ht="18.75">
      <c r="A118" s="3">
        <v>114</v>
      </c>
      <c r="B118" s="6" t="s">
        <v>94</v>
      </c>
      <c r="C118" s="18">
        <v>119.67</v>
      </c>
      <c r="D118" s="25"/>
    </row>
    <row r="119" spans="1:4" s="4" customFormat="1" ht="18.75">
      <c r="A119" s="3">
        <v>115</v>
      </c>
      <c r="B119" s="6" t="s">
        <v>95</v>
      </c>
      <c r="C119" s="18">
        <v>119.58</v>
      </c>
      <c r="D119" s="25"/>
    </row>
    <row r="120" spans="1:4" s="4" customFormat="1" ht="18.75">
      <c r="A120" s="3">
        <v>116</v>
      </c>
      <c r="B120" s="6" t="s">
        <v>96</v>
      </c>
      <c r="C120" s="18">
        <v>81.38</v>
      </c>
      <c r="D120" s="25"/>
    </row>
    <row r="121" spans="1:4" s="4" customFormat="1" ht="18.75">
      <c r="A121" s="3">
        <v>117</v>
      </c>
      <c r="B121" s="6" t="s">
        <v>97</v>
      </c>
      <c r="C121" s="18">
        <v>86.93</v>
      </c>
      <c r="D121" s="25">
        <v>418.44</v>
      </c>
    </row>
    <row r="122" spans="1:4" s="4" customFormat="1" ht="18.75">
      <c r="A122" s="3">
        <v>118</v>
      </c>
      <c r="B122" s="6" t="s">
        <v>98</v>
      </c>
      <c r="C122" s="25">
        <v>200.46</v>
      </c>
      <c r="D122" s="25"/>
    </row>
    <row r="123" spans="1:4" s="4" customFormat="1" ht="18.75">
      <c r="A123" s="3">
        <v>119</v>
      </c>
      <c r="B123" s="6" t="s">
        <v>99</v>
      </c>
      <c r="C123" s="25">
        <v>184.18</v>
      </c>
      <c r="D123" s="25">
        <v>702.84</v>
      </c>
    </row>
    <row r="124" spans="1:4" s="4" customFormat="1" ht="18.75">
      <c r="A124" s="3">
        <v>120</v>
      </c>
      <c r="B124" s="6" t="s">
        <v>100</v>
      </c>
      <c r="C124" s="18">
        <v>67.06</v>
      </c>
      <c r="D124" s="25"/>
    </row>
    <row r="125" spans="1:4" s="4" customFormat="1" ht="18.75">
      <c r="A125" s="3">
        <v>121</v>
      </c>
      <c r="B125" s="6" t="s">
        <v>101</v>
      </c>
      <c r="C125" s="18">
        <v>139.4</v>
      </c>
      <c r="D125" s="25">
        <v>1108.33</v>
      </c>
    </row>
    <row r="126" spans="1:4" s="4" customFormat="1" ht="18.75">
      <c r="A126" s="3">
        <v>122</v>
      </c>
      <c r="B126" s="6" t="s">
        <v>102</v>
      </c>
      <c r="C126" s="18">
        <v>130.47999999999999</v>
      </c>
      <c r="D126" s="25">
        <v>660</v>
      </c>
    </row>
    <row r="127" spans="1:4" s="4" customFormat="1" ht="18.75">
      <c r="A127" s="3">
        <v>123</v>
      </c>
      <c r="B127" s="6" t="s">
        <v>103</v>
      </c>
      <c r="C127" s="18">
        <v>129.38999999999999</v>
      </c>
      <c r="D127" s="25"/>
    </row>
    <row r="128" spans="1:4" s="4" customFormat="1" ht="18.75">
      <c r="A128" s="3">
        <v>124</v>
      </c>
      <c r="B128" s="6" t="s">
        <v>104</v>
      </c>
      <c r="C128" s="18">
        <v>76.349999999999994</v>
      </c>
      <c r="D128" s="25"/>
    </row>
    <row r="129" spans="1:4" s="4" customFormat="1" ht="18.75">
      <c r="A129" s="3">
        <v>125</v>
      </c>
      <c r="B129" s="6" t="s">
        <v>166</v>
      </c>
      <c r="C129" s="18">
        <v>108.94</v>
      </c>
      <c r="D129" s="25"/>
    </row>
    <row r="130" spans="1:4" s="4" customFormat="1" ht="18.75">
      <c r="A130" s="3">
        <v>126</v>
      </c>
      <c r="B130" s="6" t="s">
        <v>167</v>
      </c>
      <c r="C130" s="18">
        <v>129.34</v>
      </c>
      <c r="D130" s="25"/>
    </row>
    <row r="131" spans="1:4" s="4" customFormat="1" ht="18.75">
      <c r="A131" s="3">
        <v>127</v>
      </c>
      <c r="B131" s="6" t="s">
        <v>105</v>
      </c>
      <c r="C131" s="18">
        <v>79.23</v>
      </c>
      <c r="D131" s="25"/>
    </row>
    <row r="132" spans="1:4" s="4" customFormat="1" ht="18.75">
      <c r="A132" s="3">
        <v>128</v>
      </c>
      <c r="B132" s="6" t="s">
        <v>106</v>
      </c>
      <c r="C132" s="25">
        <v>109.9</v>
      </c>
      <c r="D132" s="25">
        <v>471.71</v>
      </c>
    </row>
    <row r="133" spans="1:4" s="4" customFormat="1" ht="18.75">
      <c r="A133" s="3">
        <v>129</v>
      </c>
      <c r="B133" s="6" t="s">
        <v>107</v>
      </c>
      <c r="C133" s="25">
        <v>120.64</v>
      </c>
      <c r="D133" s="25">
        <v>390.69</v>
      </c>
    </row>
    <row r="134" spans="1:4" s="4" customFormat="1" ht="18.75">
      <c r="A134" s="3">
        <v>130</v>
      </c>
      <c r="B134" s="6" t="s">
        <v>108</v>
      </c>
      <c r="C134" s="25">
        <v>110.09</v>
      </c>
      <c r="D134" s="25">
        <v>526.1</v>
      </c>
    </row>
    <row r="135" spans="1:4" s="4" customFormat="1" ht="18.75">
      <c r="A135" s="3">
        <v>131</v>
      </c>
      <c r="B135" s="6" t="s">
        <v>109</v>
      </c>
      <c r="C135" s="25">
        <v>140.41999999999999</v>
      </c>
      <c r="D135" s="25">
        <v>504.13</v>
      </c>
    </row>
    <row r="136" spans="1:4" s="4" customFormat="1" ht="18.75">
      <c r="A136" s="3">
        <v>132</v>
      </c>
      <c r="B136" s="6" t="s">
        <v>110</v>
      </c>
      <c r="C136" s="25">
        <v>107.09</v>
      </c>
      <c r="D136" s="25">
        <v>532.80999999999995</v>
      </c>
    </row>
    <row r="137" spans="1:4" s="4" customFormat="1" ht="18.75" customHeight="1">
      <c r="A137" s="3">
        <v>133</v>
      </c>
      <c r="B137" s="6" t="s">
        <v>156</v>
      </c>
      <c r="C137" s="25">
        <v>56.16</v>
      </c>
      <c r="D137" s="25">
        <v>217.73</v>
      </c>
    </row>
    <row r="138" spans="1:4" s="4" customFormat="1" ht="18.75">
      <c r="A138" s="3">
        <v>134</v>
      </c>
      <c r="B138" s="6" t="s">
        <v>157</v>
      </c>
      <c r="C138" s="25">
        <v>13.77</v>
      </c>
      <c r="D138" s="25">
        <v>36.61</v>
      </c>
    </row>
    <row r="139" spans="1:4" s="4" customFormat="1" ht="18.75">
      <c r="A139" s="3">
        <v>135</v>
      </c>
      <c r="B139" s="6" t="s">
        <v>111</v>
      </c>
      <c r="C139" s="25">
        <v>98.01</v>
      </c>
      <c r="D139" s="25">
        <v>375.86</v>
      </c>
    </row>
    <row r="140" spans="1:4" s="4" customFormat="1" ht="18.75">
      <c r="A140" s="3">
        <v>136</v>
      </c>
      <c r="B140" s="6" t="s">
        <v>112</v>
      </c>
      <c r="C140" s="25">
        <v>69.180000000000007</v>
      </c>
      <c r="D140" s="25">
        <v>243.36</v>
      </c>
    </row>
    <row r="141" spans="1:4" s="4" customFormat="1" ht="18.75">
      <c r="A141" s="3">
        <v>137</v>
      </c>
      <c r="B141" s="6" t="s">
        <v>113</v>
      </c>
      <c r="C141" s="25">
        <v>135</v>
      </c>
      <c r="D141" s="25">
        <v>420.44</v>
      </c>
    </row>
    <row r="142" spans="1:4" s="4" customFormat="1" ht="18.75" customHeight="1">
      <c r="A142" s="3">
        <v>138</v>
      </c>
      <c r="B142" s="6" t="s">
        <v>158</v>
      </c>
      <c r="C142" s="25">
        <v>35.409999999999997</v>
      </c>
      <c r="D142" s="25">
        <v>110.02</v>
      </c>
    </row>
    <row r="143" spans="1:4" s="4" customFormat="1" ht="18.75">
      <c r="A143" s="3">
        <v>139</v>
      </c>
      <c r="B143" s="6" t="s">
        <v>159</v>
      </c>
      <c r="C143" s="25">
        <v>34.369999999999997</v>
      </c>
      <c r="D143" s="25">
        <v>130</v>
      </c>
    </row>
    <row r="144" spans="1:4" s="4" customFormat="1" ht="18.75">
      <c r="A144" s="3">
        <v>140</v>
      </c>
      <c r="B144" s="6" t="s">
        <v>114</v>
      </c>
      <c r="C144" s="25">
        <v>69.13</v>
      </c>
      <c r="D144" s="25"/>
    </row>
    <row r="145" spans="1:4" s="4" customFormat="1" ht="18.75">
      <c r="A145" s="3">
        <v>141</v>
      </c>
      <c r="B145" s="6" t="s">
        <v>115</v>
      </c>
      <c r="C145" s="25">
        <v>67.12</v>
      </c>
      <c r="D145" s="25">
        <v>182.54</v>
      </c>
    </row>
    <row r="146" spans="1:4" s="4" customFormat="1" ht="18.75">
      <c r="A146" s="3">
        <v>142</v>
      </c>
      <c r="B146" s="6" t="s">
        <v>160</v>
      </c>
      <c r="C146" s="25">
        <v>89.98</v>
      </c>
      <c r="D146" s="25"/>
    </row>
    <row r="147" spans="1:4" s="4" customFormat="1" ht="18.75">
      <c r="A147" s="3">
        <v>143</v>
      </c>
      <c r="B147" s="6" t="s">
        <v>161</v>
      </c>
      <c r="C147" s="25">
        <v>59.01</v>
      </c>
      <c r="D147" s="25"/>
    </row>
    <row r="148" spans="1:4" s="4" customFormat="1" ht="18.75">
      <c r="A148" s="3">
        <v>144</v>
      </c>
      <c r="B148" s="6" t="s">
        <v>116</v>
      </c>
      <c r="C148" s="25">
        <v>152.22999999999999</v>
      </c>
      <c r="D148" s="25"/>
    </row>
    <row r="149" spans="1:4" s="4" customFormat="1" ht="18.75">
      <c r="A149" s="3">
        <v>145</v>
      </c>
      <c r="B149" s="6" t="s">
        <v>117</v>
      </c>
      <c r="C149" s="25">
        <v>92.08</v>
      </c>
      <c r="D149" s="25">
        <v>329.79</v>
      </c>
    </row>
    <row r="150" spans="1:4" s="4" customFormat="1" ht="18.75">
      <c r="A150" s="3">
        <v>146</v>
      </c>
      <c r="B150" s="6" t="s">
        <v>118</v>
      </c>
      <c r="C150" s="25">
        <v>170.74</v>
      </c>
      <c r="D150" s="25"/>
    </row>
    <row r="151" spans="1:4" s="4" customFormat="1" ht="18.75">
      <c r="A151" s="3">
        <v>147</v>
      </c>
      <c r="B151" s="6" t="s">
        <v>119</v>
      </c>
      <c r="C151" s="25">
        <v>79.31</v>
      </c>
      <c r="D151" s="25">
        <v>185.1</v>
      </c>
    </row>
    <row r="152" spans="1:4" s="4" customFormat="1" ht="18.75">
      <c r="A152" s="3">
        <v>148</v>
      </c>
      <c r="B152" s="6" t="s">
        <v>120</v>
      </c>
      <c r="C152" s="25">
        <v>149.05000000000001</v>
      </c>
      <c r="D152" s="25"/>
    </row>
    <row r="153" spans="1:4" s="4" customFormat="1" ht="18.75">
      <c r="A153" s="3">
        <v>149</v>
      </c>
      <c r="B153" s="6" t="s">
        <v>121</v>
      </c>
      <c r="C153" s="25">
        <v>107.61</v>
      </c>
      <c r="D153" s="25"/>
    </row>
    <row r="154" spans="1:4" s="4" customFormat="1" ht="18.75">
      <c r="A154" s="3">
        <v>150</v>
      </c>
      <c r="B154" s="6" t="s">
        <v>122</v>
      </c>
      <c r="C154" s="25">
        <v>105.56</v>
      </c>
      <c r="D154" s="25"/>
    </row>
    <row r="155" spans="1:4" s="4" customFormat="1" ht="18.75">
      <c r="A155" s="3">
        <v>151</v>
      </c>
      <c r="B155" s="6" t="s">
        <v>162</v>
      </c>
      <c r="C155" s="25">
        <v>276.08999999999997</v>
      </c>
      <c r="D155" s="25"/>
    </row>
    <row r="156" spans="1:4" s="4" customFormat="1" ht="18.75">
      <c r="A156" s="3">
        <v>152</v>
      </c>
      <c r="B156" s="6" t="s">
        <v>163</v>
      </c>
      <c r="C156" s="25">
        <v>6.45</v>
      </c>
      <c r="D156" s="25">
        <v>34.32</v>
      </c>
    </row>
    <row r="157" spans="1:4" s="4" customFormat="1" ht="18.75">
      <c r="A157" s="3">
        <v>153</v>
      </c>
      <c r="B157" s="6" t="s">
        <v>123</v>
      </c>
      <c r="C157" s="25">
        <v>65.489999999999995</v>
      </c>
      <c r="D157" s="25"/>
    </row>
    <row r="158" spans="1:4" s="4" customFormat="1" ht="18.75">
      <c r="A158" s="3">
        <v>154</v>
      </c>
      <c r="B158" s="6" t="s">
        <v>124</v>
      </c>
      <c r="C158" s="25">
        <v>164.41</v>
      </c>
      <c r="D158" s="25"/>
    </row>
    <row r="159" spans="1:4" s="4" customFormat="1" ht="18.75">
      <c r="A159" s="3">
        <v>155</v>
      </c>
      <c r="B159" s="6" t="s">
        <v>125</v>
      </c>
      <c r="C159" s="25">
        <v>149.74</v>
      </c>
      <c r="D159" s="25"/>
    </row>
    <row r="160" spans="1:4" s="4" customFormat="1" ht="18.75">
      <c r="A160" s="3">
        <v>156</v>
      </c>
      <c r="B160" s="6" t="s">
        <v>126</v>
      </c>
      <c r="C160" s="25">
        <v>68.69</v>
      </c>
      <c r="D160" s="25">
        <v>267.14999999999998</v>
      </c>
    </row>
    <row r="161" spans="1:4" s="4" customFormat="1" ht="18.75">
      <c r="A161" s="3">
        <v>157</v>
      </c>
      <c r="B161" s="6" t="s">
        <v>127</v>
      </c>
      <c r="C161" s="25">
        <v>26.09</v>
      </c>
      <c r="D161" s="25"/>
    </row>
    <row r="162" spans="1:4" s="4" customFormat="1" ht="18.75">
      <c r="A162" s="3">
        <v>158</v>
      </c>
      <c r="B162" s="6" t="s">
        <v>128</v>
      </c>
      <c r="C162" s="25">
        <v>468.62</v>
      </c>
      <c r="D162" s="25">
        <v>1664.05</v>
      </c>
    </row>
    <row r="163" spans="1:4" s="4" customFormat="1" ht="18.75">
      <c r="A163" s="3">
        <v>159</v>
      </c>
      <c r="B163" s="6" t="s">
        <v>129</v>
      </c>
      <c r="C163" s="25">
        <v>55</v>
      </c>
      <c r="D163" s="25"/>
    </row>
    <row r="164" spans="1:4" s="4" customFormat="1" ht="18.75">
      <c r="A164" s="3">
        <v>160</v>
      </c>
      <c r="B164" s="6" t="s">
        <v>130</v>
      </c>
      <c r="C164" s="25">
        <v>85.5</v>
      </c>
      <c r="D164" s="25"/>
    </row>
    <row r="165" spans="1:4" s="4" customFormat="1" ht="18.75">
      <c r="A165" s="3">
        <v>161</v>
      </c>
      <c r="B165" s="6" t="s">
        <v>131</v>
      </c>
      <c r="C165" s="25">
        <v>148.28</v>
      </c>
      <c r="D165" s="25">
        <v>401.88</v>
      </c>
    </row>
    <row r="166" spans="1:4" s="4" customFormat="1" ht="18.75">
      <c r="A166" s="3">
        <v>162</v>
      </c>
      <c r="B166" s="6" t="s">
        <v>132</v>
      </c>
      <c r="C166" s="25">
        <v>156.16999999999999</v>
      </c>
      <c r="D166" s="25"/>
    </row>
    <row r="167" spans="1:4" s="4" customFormat="1" ht="18.75">
      <c r="A167" s="3">
        <v>163</v>
      </c>
      <c r="B167" s="6" t="s">
        <v>133</v>
      </c>
      <c r="C167" s="25">
        <v>125.07</v>
      </c>
      <c r="D167" s="25"/>
    </row>
    <row r="168" spans="1:4" s="4" customFormat="1" ht="18.75">
      <c r="A168" s="3">
        <v>164</v>
      </c>
      <c r="B168" s="6" t="s">
        <v>134</v>
      </c>
      <c r="C168" s="25">
        <v>142.32</v>
      </c>
      <c r="D168" s="25"/>
    </row>
    <row r="169" spans="1:4" s="4" customFormat="1" ht="18.75">
      <c r="A169" s="3">
        <v>165</v>
      </c>
      <c r="B169" s="6" t="s">
        <v>135</v>
      </c>
      <c r="C169" s="25">
        <v>114.19</v>
      </c>
      <c r="D169" s="25"/>
    </row>
    <row r="170" spans="1:4" s="4" customFormat="1" ht="18.75">
      <c r="A170" s="3">
        <v>166</v>
      </c>
      <c r="B170" s="6" t="s">
        <v>136</v>
      </c>
      <c r="C170" s="25">
        <v>104.27</v>
      </c>
      <c r="D170" s="25"/>
    </row>
    <row r="171" spans="1:4" s="4" customFormat="1" ht="18.75">
      <c r="A171" s="3">
        <v>167</v>
      </c>
      <c r="B171" s="6" t="s">
        <v>137</v>
      </c>
      <c r="C171" s="25">
        <v>92.67</v>
      </c>
      <c r="D171" s="25"/>
    </row>
    <row r="172" spans="1:4" s="4" customFormat="1" ht="18.75">
      <c r="A172" s="3">
        <v>168</v>
      </c>
      <c r="B172" s="6" t="s">
        <v>138</v>
      </c>
      <c r="C172" s="25">
        <v>84.38</v>
      </c>
      <c r="D172" s="25"/>
    </row>
    <row r="173" spans="1:4" s="4" customFormat="1" ht="18.75">
      <c r="A173" s="3">
        <v>169</v>
      </c>
      <c r="B173" s="6" t="s">
        <v>139</v>
      </c>
      <c r="C173" s="25">
        <v>84.22</v>
      </c>
      <c r="D173" s="25"/>
    </row>
    <row r="174" spans="1:4" s="4" customFormat="1" ht="18.75">
      <c r="A174" s="3">
        <v>170</v>
      </c>
      <c r="B174" s="6" t="s">
        <v>140</v>
      </c>
      <c r="C174" s="25">
        <v>215.52</v>
      </c>
      <c r="D174" s="25"/>
    </row>
    <row r="175" spans="1:4" s="4" customFormat="1" ht="18.75">
      <c r="A175" s="3">
        <v>171</v>
      </c>
      <c r="B175" s="6" t="s">
        <v>141</v>
      </c>
      <c r="C175" s="25">
        <v>175.76</v>
      </c>
      <c r="D175" s="25">
        <v>646.66</v>
      </c>
    </row>
    <row r="176" spans="1:4" s="4" customFormat="1" ht="18.75">
      <c r="A176" s="3">
        <v>172</v>
      </c>
      <c r="B176" s="6" t="s">
        <v>142</v>
      </c>
      <c r="C176" s="25">
        <v>202.32</v>
      </c>
      <c r="D176" s="25">
        <v>492.33</v>
      </c>
    </row>
    <row r="177" spans="1:4" s="4" customFormat="1" ht="18.75" customHeight="1">
      <c r="A177" s="3">
        <v>173</v>
      </c>
      <c r="B177" s="6" t="s">
        <v>168</v>
      </c>
      <c r="C177" s="25">
        <v>162.51</v>
      </c>
      <c r="D177" s="25">
        <v>603.79999999999995</v>
      </c>
    </row>
    <row r="178" spans="1:4" s="4" customFormat="1" ht="18.75">
      <c r="A178" s="3">
        <v>174</v>
      </c>
      <c r="B178" s="6" t="s">
        <v>169</v>
      </c>
      <c r="C178" s="25">
        <v>53.86</v>
      </c>
      <c r="D178" s="25">
        <v>282.55</v>
      </c>
    </row>
    <row r="179" spans="1:4" s="4" customFormat="1" ht="18.75">
      <c r="A179" s="3">
        <v>175</v>
      </c>
      <c r="B179" s="6" t="s">
        <v>170</v>
      </c>
      <c r="C179" s="25">
        <v>19.47</v>
      </c>
      <c r="D179" s="25">
        <v>74.599999999999994</v>
      </c>
    </row>
    <row r="180" spans="1:4" s="4" customFormat="1" ht="18.75">
      <c r="A180" s="3">
        <v>176</v>
      </c>
      <c r="B180" s="6" t="s">
        <v>143</v>
      </c>
      <c r="C180" s="25">
        <v>319.01</v>
      </c>
      <c r="D180" s="25">
        <v>945.74</v>
      </c>
    </row>
    <row r="181" spans="1:4" s="4" customFormat="1" ht="18.75">
      <c r="A181" s="3">
        <v>177</v>
      </c>
      <c r="B181" s="6" t="s">
        <v>145</v>
      </c>
      <c r="C181" s="25">
        <v>689.14</v>
      </c>
      <c r="D181" s="25">
        <v>2653.49</v>
      </c>
    </row>
    <row r="182" spans="1:4" s="4" customFormat="1" ht="18.75">
      <c r="A182" s="3">
        <v>178</v>
      </c>
      <c r="B182" s="6" t="s">
        <v>198</v>
      </c>
      <c r="C182" s="25">
        <v>50.16</v>
      </c>
      <c r="D182" s="25">
        <v>183.02</v>
      </c>
    </row>
    <row r="183" spans="1:4" s="4" customFormat="1" ht="18.75">
      <c r="A183" s="3">
        <v>179</v>
      </c>
      <c r="B183" s="6" t="s">
        <v>199</v>
      </c>
      <c r="C183" s="25">
        <v>41.45</v>
      </c>
      <c r="D183" s="25"/>
    </row>
    <row r="184" spans="1:4" s="4" customFormat="1" ht="18.75">
      <c r="A184" s="3">
        <v>180</v>
      </c>
      <c r="B184" s="6" t="s">
        <v>200</v>
      </c>
      <c r="C184" s="25">
        <v>15.8</v>
      </c>
      <c r="D184" s="25">
        <v>86.5</v>
      </c>
    </row>
    <row r="185" spans="1:4" s="4" customFormat="1" ht="18.75">
      <c r="A185" s="3">
        <v>181</v>
      </c>
      <c r="B185" s="6" t="s">
        <v>201</v>
      </c>
      <c r="C185" s="25">
        <v>38.43</v>
      </c>
      <c r="D185" s="25">
        <v>166.07999999999998</v>
      </c>
    </row>
    <row r="186" spans="1:4" s="4" customFormat="1"/>
    <row r="187" spans="1:4" s="4" customFormat="1"/>
    <row r="188" spans="1:4" s="4" customFormat="1"/>
    <row r="189" spans="1:4" s="4" customFormat="1"/>
    <row r="190" spans="1:4" s="4" customFormat="1"/>
    <row r="191" spans="1:4" s="4" customFormat="1"/>
    <row r="192" spans="1:4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pans="1:4" s="4" customFormat="1"/>
    <row r="210" spans="1:4" s="4" customFormat="1"/>
    <row r="211" spans="1:4">
      <c r="A211" s="4"/>
      <c r="B211" s="4"/>
      <c r="C211" s="1"/>
      <c r="D211" s="1"/>
    </row>
    <row r="212" spans="1:4">
      <c r="A212" s="4"/>
      <c r="B212" s="4"/>
      <c r="C212" s="1"/>
      <c r="D212" s="1"/>
    </row>
    <row r="213" spans="1:4">
      <c r="A213" s="4"/>
      <c r="B213" s="4"/>
      <c r="C213" s="1"/>
      <c r="D213" s="1"/>
    </row>
    <row r="214" spans="1:4">
      <c r="A214" s="4"/>
      <c r="B214" s="4"/>
      <c r="C214" s="1"/>
      <c r="D214" s="1"/>
    </row>
    <row r="215" spans="1:4">
      <c r="A215" s="4"/>
      <c r="B215" s="4"/>
      <c r="C215" s="1"/>
      <c r="D215" s="1"/>
    </row>
    <row r="216" spans="1:4">
      <c r="A216" s="4"/>
      <c r="B216" s="4"/>
      <c r="C216" s="1"/>
      <c r="D216" s="1"/>
    </row>
    <row r="217" spans="1:4">
      <c r="A217" s="4"/>
      <c r="B217" s="4"/>
      <c r="C217" s="1"/>
      <c r="D217" s="1"/>
    </row>
    <row r="218" spans="1:4">
      <c r="A218" s="4"/>
      <c r="B218" s="4"/>
      <c r="C218" s="1"/>
      <c r="D218" s="1"/>
    </row>
    <row r="219" spans="1:4">
      <c r="A219" s="4"/>
      <c r="B219" s="4"/>
      <c r="C219" s="1"/>
      <c r="D219" s="1"/>
    </row>
    <row r="220" spans="1:4">
      <c r="A220" s="4"/>
      <c r="B220" s="4"/>
      <c r="C220" s="1"/>
      <c r="D220" s="1"/>
    </row>
    <row r="221" spans="1:4">
      <c r="A221" s="4"/>
      <c r="B221" s="4"/>
      <c r="C221" s="1"/>
      <c r="D221" s="1"/>
    </row>
    <row r="222" spans="1:4">
      <c r="A222" s="4"/>
      <c r="B222" s="4"/>
      <c r="C222" s="1"/>
      <c r="D222" s="1"/>
    </row>
    <row r="223" spans="1:4">
      <c r="A223" s="4"/>
      <c r="B223" s="4"/>
      <c r="C223" s="1"/>
      <c r="D223" s="1"/>
    </row>
    <row r="224" spans="1:4">
      <c r="A224" s="4"/>
      <c r="B224" s="4"/>
      <c r="C224" s="1"/>
      <c r="D224" s="1"/>
    </row>
    <row r="225" spans="1:4">
      <c r="A225" s="4"/>
      <c r="B225" s="4"/>
      <c r="C225" s="1"/>
      <c r="D225" s="1"/>
    </row>
    <row r="226" spans="1:4">
      <c r="A226" s="4"/>
      <c r="B226" s="4"/>
      <c r="C226" s="1"/>
      <c r="D226" s="1"/>
    </row>
    <row r="227" spans="1:4">
      <c r="A227" s="4"/>
      <c r="B227" s="4"/>
      <c r="C227" s="1"/>
      <c r="D227" s="1"/>
    </row>
    <row r="228" spans="1:4">
      <c r="A228" s="4"/>
      <c r="B228" s="4"/>
      <c r="C228" s="1"/>
      <c r="D228" s="1"/>
    </row>
    <row r="229" spans="1:4">
      <c r="A229" s="4"/>
      <c r="B229" s="4"/>
      <c r="C229" s="1"/>
      <c r="D229" s="1"/>
    </row>
    <row r="230" spans="1:4">
      <c r="A230" s="4"/>
      <c r="B230" s="4"/>
      <c r="C230" s="1"/>
      <c r="D230" s="1"/>
    </row>
    <row r="231" spans="1:4">
      <c r="A231" s="4"/>
      <c r="B231" s="4"/>
      <c r="C231" s="1"/>
      <c r="D231" s="1"/>
    </row>
    <row r="232" spans="1:4">
      <c r="A232" s="4"/>
      <c r="B232" s="4"/>
      <c r="C232" s="1"/>
      <c r="D232" s="1"/>
    </row>
    <row r="233" spans="1:4">
      <c r="A233" s="4"/>
      <c r="B233" s="4"/>
      <c r="C233" s="1"/>
      <c r="D233" s="1"/>
    </row>
    <row r="234" spans="1:4">
      <c r="A234" s="4"/>
      <c r="B234" s="4"/>
      <c r="C234" s="1"/>
      <c r="D234" s="1"/>
    </row>
    <row r="235" spans="1:4">
      <c r="A235" s="4"/>
      <c r="B235" s="4"/>
      <c r="C235" s="1"/>
      <c r="D235" s="1"/>
    </row>
    <row r="236" spans="1:4">
      <c r="A236" s="4"/>
      <c r="B236" s="4"/>
      <c r="C236" s="1"/>
      <c r="D236" s="1"/>
    </row>
  </sheetData>
  <mergeCells count="5">
    <mergeCell ref="A1:D1"/>
    <mergeCell ref="A2:A4"/>
    <mergeCell ref="C2:C4"/>
    <mergeCell ref="B2:B4"/>
    <mergeCell ref="D2:D4"/>
  </mergeCells>
  <pageMargins left="0.2" right="0.6" top="0.36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workbookViewId="0">
      <selection activeCell="G65" sqref="G1:G1048576"/>
    </sheetView>
  </sheetViews>
  <sheetFormatPr defaultRowHeight="15"/>
  <cols>
    <col min="1" max="1" width="4.42578125" style="1" customWidth="1"/>
    <col min="2" max="2" width="45.85546875" style="1" customWidth="1"/>
    <col min="3" max="3" width="15.140625" style="16" customWidth="1"/>
    <col min="4" max="4" width="14.42578125" style="16" customWidth="1"/>
    <col min="5" max="5" width="9.42578125" style="16" customWidth="1"/>
    <col min="6" max="6" width="11.42578125" style="1" hidden="1" customWidth="1"/>
    <col min="7" max="7" width="11.42578125" style="1" customWidth="1"/>
    <col min="8" max="8" width="18.42578125" style="10" customWidth="1"/>
    <col min="9" max="9" width="16.5703125" style="1" customWidth="1"/>
    <col min="10" max="10" width="12.85546875" style="1" customWidth="1"/>
    <col min="11" max="16384" width="9.140625" style="1"/>
  </cols>
  <sheetData>
    <row r="1" spans="1:14" ht="15.75">
      <c r="A1" s="27"/>
      <c r="B1" s="27"/>
      <c r="C1" s="27"/>
      <c r="D1" s="27"/>
      <c r="E1" s="27"/>
      <c r="F1" s="27"/>
      <c r="G1" s="27"/>
      <c r="H1" s="27"/>
      <c r="I1" s="7"/>
      <c r="J1" s="7"/>
    </row>
    <row r="2" spans="1:14" ht="15" customHeight="1">
      <c r="A2" s="28" t="s">
        <v>146</v>
      </c>
      <c r="B2" s="32" t="s">
        <v>0</v>
      </c>
      <c r="C2" s="41" t="s">
        <v>187</v>
      </c>
      <c r="D2" s="41" t="s">
        <v>188</v>
      </c>
      <c r="E2" s="21"/>
      <c r="F2" s="44" t="s">
        <v>149</v>
      </c>
      <c r="G2" s="20"/>
      <c r="H2" s="45" t="s">
        <v>174</v>
      </c>
    </row>
    <row r="3" spans="1:14" ht="15" customHeight="1">
      <c r="A3" s="29"/>
      <c r="B3" s="33"/>
      <c r="C3" s="42"/>
      <c r="D3" s="42"/>
      <c r="E3" s="22"/>
      <c r="F3" s="44"/>
      <c r="G3" s="20"/>
      <c r="H3" s="45"/>
    </row>
    <row r="4" spans="1:14" ht="84.75" customHeight="1">
      <c r="A4" s="30"/>
      <c r="B4" s="34"/>
      <c r="C4" s="43"/>
      <c r="D4" s="43"/>
      <c r="E4" s="23"/>
      <c r="F4" s="44"/>
      <c r="G4" s="20"/>
      <c r="H4" s="45"/>
    </row>
    <row r="5" spans="1:14" ht="18.75">
      <c r="A5" s="3">
        <v>1</v>
      </c>
      <c r="B5" s="9" t="s">
        <v>148</v>
      </c>
      <c r="C5" s="8">
        <v>292.45</v>
      </c>
      <c r="D5" s="8">
        <v>364.51</v>
      </c>
      <c r="E5" s="8">
        <f>D5-C5</f>
        <v>72.06</v>
      </c>
      <c r="F5" s="18">
        <v>76</v>
      </c>
      <c r="G5" s="18">
        <f>D5/C5*100</f>
        <v>124.64010942041375</v>
      </c>
      <c r="H5" s="12"/>
    </row>
    <row r="6" spans="1:14" s="4" customFormat="1" ht="18.75">
      <c r="A6" s="3" t="e">
        <f>#REF!+1</f>
        <v>#REF!</v>
      </c>
      <c r="B6" s="6" t="s">
        <v>14</v>
      </c>
      <c r="C6" s="8">
        <v>384.53</v>
      </c>
      <c r="D6" s="8">
        <v>456.31</v>
      </c>
      <c r="E6" s="8">
        <f t="shared" ref="E6:E69" si="0">D6-C6</f>
        <v>71.78000000000003</v>
      </c>
      <c r="F6" s="18"/>
      <c r="G6" s="18">
        <f t="shared" ref="G6:G69" si="1">D6/C6*100</f>
        <v>118.66694406158167</v>
      </c>
      <c r="H6" s="12"/>
      <c r="I6" s="4">
        <v>5285.6</v>
      </c>
      <c r="J6" s="4">
        <v>2653.5</v>
      </c>
      <c r="K6" s="4">
        <f>I6+J6</f>
        <v>7939.1</v>
      </c>
      <c r="L6" s="4">
        <v>17.09</v>
      </c>
      <c r="M6" s="4">
        <f>I6*L6/K6</f>
        <v>11.377977856432089</v>
      </c>
      <c r="N6" s="4">
        <f>L6*J6/K6</f>
        <v>5.7120221435679106</v>
      </c>
    </row>
    <row r="7" spans="1:14" s="4" customFormat="1" ht="18.75">
      <c r="A7" s="3" t="e">
        <f>#REF!+1</f>
        <v>#REF!</v>
      </c>
      <c r="B7" s="6" t="s">
        <v>15</v>
      </c>
      <c r="C7" s="14"/>
      <c r="D7" s="8"/>
      <c r="E7" s="8">
        <f t="shared" si="0"/>
        <v>0</v>
      </c>
      <c r="F7" s="18"/>
      <c r="G7" s="18" t="e">
        <f t="shared" si="1"/>
        <v>#DIV/0!</v>
      </c>
      <c r="H7" s="12"/>
    </row>
    <row r="8" spans="1:14" s="4" customFormat="1" ht="18.75">
      <c r="A8" s="3" t="e">
        <f t="shared" ref="A8:A47" si="2">A7+1</f>
        <v>#REF!</v>
      </c>
      <c r="B8" s="6" t="s">
        <v>16</v>
      </c>
      <c r="C8" s="8">
        <v>515.16</v>
      </c>
      <c r="D8" s="8">
        <v>394.52</v>
      </c>
      <c r="E8" s="8">
        <f t="shared" si="0"/>
        <v>-120.63999999999999</v>
      </c>
      <c r="F8" s="18">
        <v>7</v>
      </c>
      <c r="G8" s="18">
        <f t="shared" si="1"/>
        <v>76.582032766519134</v>
      </c>
      <c r="H8" s="12"/>
    </row>
    <row r="9" spans="1:14" s="4" customFormat="1" ht="18.75">
      <c r="A9" s="3" t="e">
        <f t="shared" si="2"/>
        <v>#REF!</v>
      </c>
      <c r="B9" s="6" t="s">
        <v>17</v>
      </c>
      <c r="C9" s="8">
        <v>225.43</v>
      </c>
      <c r="D9" s="8">
        <v>280.83999999999997</v>
      </c>
      <c r="E9" s="8">
        <f t="shared" si="0"/>
        <v>55.409999999999968</v>
      </c>
      <c r="F9" s="18">
        <v>52</v>
      </c>
      <c r="G9" s="18">
        <f t="shared" si="1"/>
        <v>124.57969214390275</v>
      </c>
      <c r="H9" s="12"/>
    </row>
    <row r="10" spans="1:14" s="4" customFormat="1" ht="18" customHeight="1">
      <c r="A10" s="3" t="e">
        <f t="shared" si="2"/>
        <v>#REF!</v>
      </c>
      <c r="B10" s="6" t="s">
        <v>18</v>
      </c>
      <c r="C10" s="8">
        <v>95.33</v>
      </c>
      <c r="D10" s="8">
        <v>109.47</v>
      </c>
      <c r="E10" s="8">
        <f t="shared" si="0"/>
        <v>14.14</v>
      </c>
      <c r="F10" s="18"/>
      <c r="G10" s="18">
        <f t="shared" si="1"/>
        <v>114.83268645756846</v>
      </c>
      <c r="H10" s="38"/>
      <c r="I10" s="4">
        <v>1451.4199999999998</v>
      </c>
      <c r="J10" s="4">
        <f>I10+I11</f>
        <v>3123.2699999999995</v>
      </c>
      <c r="K10" s="4">
        <v>9.8800000000000008</v>
      </c>
      <c r="L10" s="4">
        <f>I10*K10/J10</f>
        <v>4.5913512440487061</v>
      </c>
    </row>
    <row r="11" spans="1:14" s="4" customFormat="1" ht="20.25" customHeight="1">
      <c r="A11" s="3" t="e">
        <f t="shared" si="2"/>
        <v>#REF!</v>
      </c>
      <c r="B11" s="6" t="s">
        <v>19</v>
      </c>
      <c r="C11" s="8">
        <v>114.5</v>
      </c>
      <c r="D11" s="8">
        <v>131.36000000000001</v>
      </c>
      <c r="E11" s="8">
        <f t="shared" si="0"/>
        <v>16.860000000000014</v>
      </c>
      <c r="F11" s="18"/>
      <c r="G11" s="18">
        <f t="shared" si="1"/>
        <v>114.72489082969433</v>
      </c>
      <c r="H11" s="39"/>
      <c r="I11" s="4">
        <v>1671.85</v>
      </c>
      <c r="L11" s="4">
        <f>I11*K10/J10</f>
        <v>5.2886487559512956</v>
      </c>
    </row>
    <row r="12" spans="1:14" s="4" customFormat="1" ht="18.75">
      <c r="A12" s="3" t="e">
        <f t="shared" si="2"/>
        <v>#REF!</v>
      </c>
      <c r="B12" s="6" t="s">
        <v>20</v>
      </c>
      <c r="C12" s="8">
        <v>286.16000000000003</v>
      </c>
      <c r="D12" s="8">
        <v>287.64999999999998</v>
      </c>
      <c r="E12" s="8">
        <f t="shared" si="0"/>
        <v>1.4899999999999523</v>
      </c>
      <c r="F12" s="18">
        <v>2</v>
      </c>
      <c r="G12" s="18">
        <f t="shared" si="1"/>
        <v>100.52068772714564</v>
      </c>
      <c r="H12" s="12"/>
    </row>
    <row r="13" spans="1:14" s="4" customFormat="1" ht="18.75">
      <c r="A13" s="3" t="e">
        <f t="shared" si="2"/>
        <v>#REF!</v>
      </c>
      <c r="B13" s="6" t="s">
        <v>21</v>
      </c>
      <c r="C13" s="8">
        <v>349.17</v>
      </c>
      <c r="D13" s="8">
        <v>424.01</v>
      </c>
      <c r="E13" s="8">
        <f t="shared" si="0"/>
        <v>74.839999999999975</v>
      </c>
      <c r="F13" s="18"/>
      <c r="G13" s="18">
        <f t="shared" si="1"/>
        <v>121.43368559727352</v>
      </c>
      <c r="H13" s="12"/>
      <c r="I13" s="17">
        <v>4423.7700000000004</v>
      </c>
      <c r="J13" s="17">
        <f>I13+I14+I15+I16</f>
        <v>10413.5</v>
      </c>
      <c r="K13" s="17">
        <v>1.97</v>
      </c>
      <c r="L13" s="4">
        <f>I13*K13/J13</f>
        <v>0.83687779324914779</v>
      </c>
    </row>
    <row r="14" spans="1:14" s="4" customFormat="1" ht="18.75">
      <c r="A14" s="3"/>
      <c r="B14" s="6" t="s">
        <v>150</v>
      </c>
      <c r="C14" s="8">
        <v>150.72</v>
      </c>
      <c r="D14" s="8">
        <v>181.82</v>
      </c>
      <c r="E14" s="8">
        <f t="shared" si="0"/>
        <v>31.099999999999994</v>
      </c>
      <c r="F14" s="18">
        <v>15</v>
      </c>
      <c r="G14" s="18">
        <f t="shared" si="1"/>
        <v>120.63428874734608</v>
      </c>
      <c r="H14" s="12"/>
      <c r="I14" s="24">
        <v>1455.91</v>
      </c>
      <c r="K14" s="17"/>
      <c r="L14" s="4">
        <f>I14*K13/J13</f>
        <v>0.27542542853027324</v>
      </c>
    </row>
    <row r="15" spans="1:14" s="4" customFormat="1" ht="18.75">
      <c r="A15" s="3">
        <f t="shared" si="2"/>
        <v>1</v>
      </c>
      <c r="B15" s="6" t="s">
        <v>151</v>
      </c>
      <c r="C15" s="8">
        <v>136.84</v>
      </c>
      <c r="D15" s="8">
        <v>167.37</v>
      </c>
      <c r="E15" s="8">
        <f t="shared" si="0"/>
        <v>30.53</v>
      </c>
      <c r="F15" s="18"/>
      <c r="G15" s="18">
        <f t="shared" si="1"/>
        <v>122.31072785735164</v>
      </c>
      <c r="H15" s="12"/>
      <c r="I15" s="24">
        <v>1340.21</v>
      </c>
      <c r="L15" s="4">
        <f>I15*K13/J13</f>
        <v>0.25353759062755082</v>
      </c>
    </row>
    <row r="16" spans="1:14" s="4" customFormat="1" ht="18.75">
      <c r="A16" s="3">
        <f t="shared" si="2"/>
        <v>2</v>
      </c>
      <c r="B16" s="6" t="s">
        <v>22</v>
      </c>
      <c r="C16" s="8">
        <v>308.10000000000002</v>
      </c>
      <c r="D16" s="8">
        <v>374.13</v>
      </c>
      <c r="E16" s="8">
        <f t="shared" si="0"/>
        <v>66.029999999999973</v>
      </c>
      <c r="F16" s="18">
        <v>6</v>
      </c>
      <c r="G16" s="18">
        <f t="shared" si="1"/>
        <v>121.43135345666991</v>
      </c>
      <c r="H16" s="12"/>
      <c r="I16" s="15">
        <v>3193.61</v>
      </c>
      <c r="L16" s="4">
        <f>I16*K13/J13</f>
        <v>0.60415918759302834</v>
      </c>
    </row>
    <row r="17" spans="1:12" s="4" customFormat="1" ht="18.75">
      <c r="A17" s="3">
        <f t="shared" si="2"/>
        <v>3</v>
      </c>
      <c r="B17" s="6" t="s">
        <v>152</v>
      </c>
      <c r="C17" s="8">
        <v>299.97000000000003</v>
      </c>
      <c r="D17" s="8">
        <v>349.79</v>
      </c>
      <c r="E17" s="8">
        <f t="shared" si="0"/>
        <v>49.819999999999993</v>
      </c>
      <c r="F17" s="18">
        <v>12</v>
      </c>
      <c r="G17" s="18">
        <f t="shared" si="1"/>
        <v>116.6083274994166</v>
      </c>
      <c r="H17" s="12"/>
      <c r="I17" s="4">
        <v>3447.52</v>
      </c>
      <c r="J17" s="4">
        <f>I17+I18</f>
        <v>4136.6499999999996</v>
      </c>
      <c r="K17" s="4">
        <v>419.71</v>
      </c>
      <c r="L17" s="4">
        <f>K17-K18</f>
        <v>69.920044552959496</v>
      </c>
    </row>
    <row r="18" spans="1:12" s="4" customFormat="1" ht="18.75">
      <c r="A18" s="3">
        <f t="shared" si="2"/>
        <v>4</v>
      </c>
      <c r="B18" s="6" t="s">
        <v>153</v>
      </c>
      <c r="C18" s="8">
        <v>59.96</v>
      </c>
      <c r="D18" s="8">
        <v>69.92</v>
      </c>
      <c r="E18" s="8">
        <f t="shared" si="0"/>
        <v>9.9600000000000009</v>
      </c>
      <c r="F18" s="18"/>
      <c r="G18" s="18">
        <f t="shared" si="1"/>
        <v>116.61107404936624</v>
      </c>
      <c r="H18" s="12"/>
      <c r="I18" s="4">
        <v>689.13</v>
      </c>
      <c r="K18" s="4">
        <f>I17*K17/J17</f>
        <v>349.78995544704048</v>
      </c>
      <c r="L18" s="4">
        <f>I18*K17/J17</f>
        <v>69.920044552959524</v>
      </c>
    </row>
    <row r="19" spans="1:12" s="4" customFormat="1" ht="18.75">
      <c r="A19" s="3">
        <f t="shared" si="2"/>
        <v>5</v>
      </c>
      <c r="B19" s="6" t="s">
        <v>154</v>
      </c>
      <c r="C19" s="8">
        <v>639.94000000000005</v>
      </c>
      <c r="D19" s="8">
        <v>814.09</v>
      </c>
      <c r="E19" s="8">
        <f t="shared" si="0"/>
        <v>174.14999999999998</v>
      </c>
      <c r="F19" s="18"/>
      <c r="G19" s="18">
        <f t="shared" si="1"/>
        <v>127.21348876457168</v>
      </c>
      <c r="H19" s="12"/>
      <c r="I19" s="4">
        <v>6677.18</v>
      </c>
      <c r="J19" s="4">
        <f>I19+I20</f>
        <v>8595.32</v>
      </c>
      <c r="K19" s="4">
        <v>1047.95</v>
      </c>
      <c r="L19" s="4">
        <f>I19*K19/J19</f>
        <v>814.08845522912475</v>
      </c>
    </row>
    <row r="20" spans="1:12" s="4" customFormat="1" ht="18.75">
      <c r="A20" s="3">
        <f t="shared" si="2"/>
        <v>6</v>
      </c>
      <c r="B20" s="6" t="s">
        <v>155</v>
      </c>
      <c r="C20" s="8">
        <v>183.88</v>
      </c>
      <c r="D20" s="8">
        <v>233.86</v>
      </c>
      <c r="E20" s="8">
        <f t="shared" si="0"/>
        <v>49.980000000000018</v>
      </c>
      <c r="F20" s="18"/>
      <c r="G20" s="18">
        <f t="shared" si="1"/>
        <v>127.18077006743529</v>
      </c>
      <c r="H20" s="12"/>
      <c r="I20" s="4">
        <v>1918.14</v>
      </c>
      <c r="L20" s="4">
        <f>K19-L19</f>
        <v>233.8615447708753</v>
      </c>
    </row>
    <row r="21" spans="1:12" s="4" customFormat="1" ht="18.75">
      <c r="A21" s="3">
        <f t="shared" si="2"/>
        <v>7</v>
      </c>
      <c r="B21" s="6" t="s">
        <v>23</v>
      </c>
      <c r="C21" s="14"/>
      <c r="D21" s="8"/>
      <c r="E21" s="8">
        <f t="shared" si="0"/>
        <v>0</v>
      </c>
      <c r="F21" s="18"/>
      <c r="G21" s="18" t="e">
        <f t="shared" si="1"/>
        <v>#DIV/0!</v>
      </c>
      <c r="H21" s="12"/>
    </row>
    <row r="22" spans="1:12" s="4" customFormat="1" ht="18.75">
      <c r="A22" s="3">
        <f t="shared" si="2"/>
        <v>8</v>
      </c>
      <c r="B22" s="6" t="s">
        <v>24</v>
      </c>
      <c r="C22" s="14"/>
      <c r="D22" s="8"/>
      <c r="E22" s="8">
        <f t="shared" si="0"/>
        <v>0</v>
      </c>
      <c r="F22" s="18"/>
      <c r="G22" s="18" t="e">
        <f t="shared" si="1"/>
        <v>#DIV/0!</v>
      </c>
      <c r="H22" s="12"/>
    </row>
    <row r="23" spans="1:12" s="4" customFormat="1" ht="18.75">
      <c r="A23" s="3">
        <f t="shared" si="2"/>
        <v>9</v>
      </c>
      <c r="B23" s="6" t="s">
        <v>25</v>
      </c>
      <c r="C23" s="8">
        <v>470.13</v>
      </c>
      <c r="D23" s="8">
        <v>537.41999999999996</v>
      </c>
      <c r="E23" s="8">
        <f t="shared" si="0"/>
        <v>67.289999999999964</v>
      </c>
      <c r="F23" s="18"/>
      <c r="G23" s="18">
        <f t="shared" si="1"/>
        <v>114.3130623444579</v>
      </c>
      <c r="H23" s="12"/>
    </row>
    <row r="24" spans="1:12" s="4" customFormat="1" ht="18.75">
      <c r="A24" s="3">
        <f t="shared" si="2"/>
        <v>10</v>
      </c>
      <c r="B24" s="6" t="s">
        <v>26</v>
      </c>
      <c r="C24" s="14"/>
      <c r="D24" s="8"/>
      <c r="E24" s="8">
        <f t="shared" si="0"/>
        <v>0</v>
      </c>
      <c r="F24" s="18"/>
      <c r="G24" s="18" t="e">
        <f t="shared" si="1"/>
        <v>#DIV/0!</v>
      </c>
      <c r="H24" s="12"/>
    </row>
    <row r="25" spans="1:12" s="4" customFormat="1" ht="18.75">
      <c r="A25" s="3">
        <f t="shared" si="2"/>
        <v>11</v>
      </c>
      <c r="B25" s="6" t="s">
        <v>27</v>
      </c>
      <c r="C25" s="8">
        <v>334.08</v>
      </c>
      <c r="D25" s="8">
        <v>413.14</v>
      </c>
      <c r="E25" s="8">
        <f t="shared" si="0"/>
        <v>79.06</v>
      </c>
      <c r="F25" s="18"/>
      <c r="G25" s="18">
        <f t="shared" si="1"/>
        <v>123.66499042145594</v>
      </c>
      <c r="H25" s="12"/>
    </row>
    <row r="26" spans="1:12" s="4" customFormat="1" ht="18.75">
      <c r="A26" s="3" t="e">
        <f>#REF!+1</f>
        <v>#REF!</v>
      </c>
      <c r="B26" s="6" t="s">
        <v>28</v>
      </c>
      <c r="C26" s="8"/>
      <c r="D26" s="8">
        <v>0</v>
      </c>
      <c r="E26" s="8">
        <f t="shared" si="0"/>
        <v>0</v>
      </c>
      <c r="F26" s="18"/>
      <c r="G26" s="18" t="e">
        <f t="shared" si="1"/>
        <v>#DIV/0!</v>
      </c>
      <c r="H26" s="12"/>
      <c r="I26" s="4">
        <v>3957.34</v>
      </c>
      <c r="J26" s="4">
        <f>I26+I27</f>
        <v>7495.93</v>
      </c>
      <c r="K26" s="4">
        <v>17.25</v>
      </c>
      <c r="L26" s="4">
        <f>I26*K26/J26</f>
        <v>9.1068239698076159</v>
      </c>
    </row>
    <row r="27" spans="1:12" s="4" customFormat="1" ht="18.75">
      <c r="A27" s="3" t="e">
        <f t="shared" si="2"/>
        <v>#REF!</v>
      </c>
      <c r="B27" s="6" t="s">
        <v>29</v>
      </c>
      <c r="C27" s="8">
        <v>313.86</v>
      </c>
      <c r="D27" s="8">
        <v>353.73</v>
      </c>
      <c r="E27" s="8">
        <f t="shared" si="0"/>
        <v>39.870000000000005</v>
      </c>
      <c r="F27" s="18">
        <v>5</v>
      </c>
      <c r="G27" s="18">
        <f t="shared" si="1"/>
        <v>112.70311603899827</v>
      </c>
      <c r="H27" s="12"/>
      <c r="I27" s="4">
        <v>3538.59</v>
      </c>
      <c r="L27" s="4">
        <f>I27*K26/J26</f>
        <v>8.1431760301923841</v>
      </c>
    </row>
    <row r="28" spans="1:12" s="4" customFormat="1" ht="18.75">
      <c r="A28" s="3" t="e">
        <f t="shared" si="2"/>
        <v>#REF!</v>
      </c>
      <c r="B28" s="6" t="s">
        <v>30</v>
      </c>
      <c r="C28" s="14"/>
      <c r="D28" s="8"/>
      <c r="E28" s="8">
        <f t="shared" si="0"/>
        <v>0</v>
      </c>
      <c r="F28" s="18"/>
      <c r="G28" s="18" t="e">
        <f t="shared" si="1"/>
        <v>#DIV/0!</v>
      </c>
      <c r="H28" s="12"/>
    </row>
    <row r="29" spans="1:12" s="4" customFormat="1" ht="18.75">
      <c r="A29" s="3" t="e">
        <f t="shared" si="2"/>
        <v>#REF!</v>
      </c>
      <c r="B29" s="6" t="s">
        <v>31</v>
      </c>
      <c r="C29" s="14"/>
      <c r="D29" s="8"/>
      <c r="E29" s="8">
        <f t="shared" si="0"/>
        <v>0</v>
      </c>
      <c r="F29" s="18"/>
      <c r="G29" s="18" t="e">
        <f t="shared" si="1"/>
        <v>#DIV/0!</v>
      </c>
      <c r="H29" s="12"/>
    </row>
    <row r="30" spans="1:12" s="4" customFormat="1" ht="18.75">
      <c r="A30" s="3" t="e">
        <f t="shared" si="2"/>
        <v>#REF!</v>
      </c>
      <c r="B30" s="6" t="s">
        <v>32</v>
      </c>
      <c r="C30" s="8"/>
      <c r="D30" s="8">
        <v>0</v>
      </c>
      <c r="E30" s="8">
        <f t="shared" si="0"/>
        <v>0</v>
      </c>
      <c r="F30" s="18"/>
      <c r="G30" s="18" t="e">
        <f t="shared" si="1"/>
        <v>#DIV/0!</v>
      </c>
      <c r="H30" s="12"/>
      <c r="I30" s="4">
        <v>3204.2200000000003</v>
      </c>
      <c r="J30" s="4">
        <f>I30+I31</f>
        <v>4075.6900000000005</v>
      </c>
      <c r="K30" s="4">
        <v>10.17</v>
      </c>
      <c r="L30" s="4">
        <f>I30*K30/J30</f>
        <v>7.9954357176330877</v>
      </c>
    </row>
    <row r="31" spans="1:12" s="4" customFormat="1" ht="18.75">
      <c r="A31" s="3" t="e">
        <f t="shared" si="2"/>
        <v>#REF!</v>
      </c>
      <c r="B31" s="6" t="s">
        <v>33</v>
      </c>
      <c r="C31" s="8">
        <v>75.2</v>
      </c>
      <c r="D31" s="8">
        <v>101.37</v>
      </c>
      <c r="E31" s="8">
        <f t="shared" si="0"/>
        <v>26.17</v>
      </c>
      <c r="F31" s="18">
        <v>11</v>
      </c>
      <c r="G31" s="18">
        <f t="shared" si="1"/>
        <v>134.80053191489364</v>
      </c>
      <c r="H31" s="12"/>
      <c r="I31" s="4">
        <v>871.47</v>
      </c>
      <c r="L31" s="4">
        <f>I31*K30/J30</f>
        <v>2.1745642823669122</v>
      </c>
    </row>
    <row r="32" spans="1:12" s="4" customFormat="1" ht="18.75">
      <c r="A32" s="3" t="e">
        <f t="shared" si="2"/>
        <v>#REF!</v>
      </c>
      <c r="B32" s="6" t="s">
        <v>34</v>
      </c>
      <c r="C32" s="8"/>
      <c r="D32" s="8"/>
      <c r="E32" s="8">
        <f t="shared" si="0"/>
        <v>0</v>
      </c>
      <c r="F32" s="18"/>
      <c r="G32" s="18" t="e">
        <f t="shared" si="1"/>
        <v>#DIV/0!</v>
      </c>
      <c r="H32" s="12"/>
      <c r="I32" s="4">
        <v>6466.5999999999995</v>
      </c>
      <c r="J32" s="4">
        <f>I32+I33</f>
        <v>7891.48</v>
      </c>
      <c r="K32" s="4">
        <v>53.39</v>
      </c>
      <c r="L32" s="4">
        <f>I32*K32/J32</f>
        <v>43.749939681783388</v>
      </c>
    </row>
    <row r="33" spans="1:12" s="4" customFormat="1" ht="18.75">
      <c r="A33" s="3" t="e">
        <f t="shared" si="2"/>
        <v>#REF!</v>
      </c>
      <c r="B33" s="6" t="s">
        <v>35</v>
      </c>
      <c r="C33" s="8"/>
      <c r="D33" s="8"/>
      <c r="E33" s="8">
        <f t="shared" si="0"/>
        <v>0</v>
      </c>
      <c r="F33" s="18"/>
      <c r="G33" s="18" t="e">
        <f t="shared" si="1"/>
        <v>#DIV/0!</v>
      </c>
      <c r="H33" s="12"/>
      <c r="I33" s="4">
        <v>1424.88</v>
      </c>
      <c r="L33" s="4">
        <f>I33*K32/J32</f>
        <v>9.6400603182166087</v>
      </c>
    </row>
    <row r="34" spans="1:12" s="4" customFormat="1" ht="18.75">
      <c r="A34" s="3" t="e">
        <f t="shared" si="2"/>
        <v>#REF!</v>
      </c>
      <c r="B34" s="6" t="s">
        <v>172</v>
      </c>
      <c r="C34" s="8">
        <v>32.26</v>
      </c>
      <c r="D34" s="8">
        <v>43.21</v>
      </c>
      <c r="E34" s="8">
        <f t="shared" si="0"/>
        <v>10.950000000000003</v>
      </c>
      <c r="F34" s="18">
        <v>45</v>
      </c>
      <c r="G34" s="18">
        <f t="shared" si="1"/>
        <v>133.94296342219468</v>
      </c>
      <c r="H34" s="12"/>
      <c r="I34" s="4">
        <v>443.27</v>
      </c>
      <c r="J34" s="4">
        <f>I34+I35</f>
        <v>1435.53</v>
      </c>
      <c r="K34" s="4">
        <v>139.94999999999999</v>
      </c>
      <c r="L34" s="4">
        <f>I34*K34/J34</f>
        <v>43.214447973919036</v>
      </c>
    </row>
    <row r="35" spans="1:12" s="4" customFormat="1" ht="18.75">
      <c r="A35" s="3" t="e">
        <f t="shared" si="2"/>
        <v>#REF!</v>
      </c>
      <c r="B35" s="6" t="s">
        <v>171</v>
      </c>
      <c r="C35" s="8">
        <v>72.16</v>
      </c>
      <c r="D35" s="8">
        <v>96.74</v>
      </c>
      <c r="E35" s="8">
        <f t="shared" si="0"/>
        <v>24.58</v>
      </c>
      <c r="F35" s="18"/>
      <c r="G35" s="18">
        <f t="shared" si="1"/>
        <v>134.06319290465632</v>
      </c>
      <c r="H35" s="12"/>
      <c r="I35" s="4">
        <v>992.26</v>
      </c>
      <c r="L35" s="4">
        <f>K34-L34</f>
        <v>96.735552026080953</v>
      </c>
    </row>
    <row r="36" spans="1:12" s="4" customFormat="1" ht="18.75">
      <c r="A36" s="3" t="e">
        <f t="shared" si="2"/>
        <v>#REF!</v>
      </c>
      <c r="B36" s="6" t="s">
        <v>36</v>
      </c>
      <c r="C36" s="8">
        <v>455.65</v>
      </c>
      <c r="D36" s="8">
        <v>549.64</v>
      </c>
      <c r="E36" s="8">
        <f t="shared" si="0"/>
        <v>93.990000000000009</v>
      </c>
      <c r="F36" s="18"/>
      <c r="G36" s="18">
        <f t="shared" si="1"/>
        <v>120.62767475035663</v>
      </c>
      <c r="H36" s="12"/>
    </row>
    <row r="37" spans="1:12" s="4" customFormat="1" ht="18.75">
      <c r="A37" s="3" t="e">
        <f t="shared" si="2"/>
        <v>#REF!</v>
      </c>
      <c r="B37" s="6" t="s">
        <v>37</v>
      </c>
      <c r="C37" s="14"/>
      <c r="D37" s="8"/>
      <c r="E37" s="8">
        <f t="shared" si="0"/>
        <v>0</v>
      </c>
      <c r="F37" s="18"/>
      <c r="G37" s="18" t="e">
        <f t="shared" si="1"/>
        <v>#DIV/0!</v>
      </c>
      <c r="H37" s="12"/>
    </row>
    <row r="38" spans="1:12" s="4" customFormat="1" ht="18.75">
      <c r="A38" s="3" t="e">
        <f t="shared" si="2"/>
        <v>#REF!</v>
      </c>
      <c r="B38" s="6" t="s">
        <v>38</v>
      </c>
      <c r="C38" s="14">
        <v>459.36</v>
      </c>
      <c r="D38" s="8">
        <v>559.30999999999995</v>
      </c>
      <c r="E38" s="8">
        <f t="shared" si="0"/>
        <v>99.949999999999932</v>
      </c>
      <c r="F38" s="18"/>
      <c r="G38" s="18">
        <f t="shared" si="1"/>
        <v>121.75853361198187</v>
      </c>
      <c r="H38" s="12"/>
    </row>
    <row r="39" spans="1:12" s="4" customFormat="1" ht="18.75">
      <c r="A39" s="3" t="e">
        <f>#REF!+1</f>
        <v>#REF!</v>
      </c>
      <c r="B39" s="6" t="s">
        <v>39</v>
      </c>
      <c r="C39" s="8">
        <v>561.29</v>
      </c>
      <c r="D39" s="8">
        <v>674.8</v>
      </c>
      <c r="E39" s="8">
        <f t="shared" si="0"/>
        <v>113.50999999999999</v>
      </c>
      <c r="F39" s="18"/>
      <c r="G39" s="18">
        <f t="shared" si="1"/>
        <v>120.2230575994584</v>
      </c>
      <c r="H39" s="12"/>
    </row>
    <row r="40" spans="1:12" s="4" customFormat="1" ht="18.75">
      <c r="A40" s="3" t="e">
        <f>#REF!+1</f>
        <v>#REF!</v>
      </c>
      <c r="B40" s="6" t="s">
        <v>40</v>
      </c>
      <c r="C40" s="8"/>
      <c r="D40" s="8"/>
      <c r="E40" s="8">
        <f t="shared" si="0"/>
        <v>0</v>
      </c>
      <c r="F40" s="18"/>
      <c r="G40" s="18" t="e">
        <f t="shared" si="1"/>
        <v>#DIV/0!</v>
      </c>
      <c r="H40" s="12"/>
    </row>
    <row r="41" spans="1:12" s="4" customFormat="1" ht="18.75">
      <c r="A41" s="3" t="e">
        <f t="shared" si="2"/>
        <v>#REF!</v>
      </c>
      <c r="B41" s="6" t="s">
        <v>41</v>
      </c>
      <c r="C41" s="8">
        <v>48.6</v>
      </c>
      <c r="D41" s="8"/>
      <c r="E41" s="8">
        <f t="shared" si="0"/>
        <v>-48.6</v>
      </c>
      <c r="F41" s="18"/>
      <c r="G41" s="18">
        <f t="shared" si="1"/>
        <v>0</v>
      </c>
      <c r="H41" s="12"/>
    </row>
    <row r="42" spans="1:12" s="4" customFormat="1" ht="18.75">
      <c r="A42" s="3" t="e">
        <f t="shared" si="2"/>
        <v>#REF!</v>
      </c>
      <c r="B42" s="6" t="s">
        <v>43</v>
      </c>
      <c r="C42" s="14"/>
      <c r="D42" s="8"/>
      <c r="E42" s="8">
        <f t="shared" si="0"/>
        <v>0</v>
      </c>
      <c r="F42" s="18"/>
      <c r="G42" s="18" t="e">
        <f t="shared" si="1"/>
        <v>#DIV/0!</v>
      </c>
      <c r="H42" s="12"/>
    </row>
    <row r="43" spans="1:12" s="4" customFormat="1" ht="18.75">
      <c r="A43" s="3" t="e">
        <f t="shared" si="2"/>
        <v>#REF!</v>
      </c>
      <c r="B43" s="6" t="s">
        <v>42</v>
      </c>
      <c r="C43" s="14"/>
      <c r="D43" s="8"/>
      <c r="E43" s="8">
        <f t="shared" si="0"/>
        <v>0</v>
      </c>
      <c r="F43" s="18"/>
      <c r="G43" s="18" t="e">
        <f t="shared" si="1"/>
        <v>#DIV/0!</v>
      </c>
      <c r="H43" s="12"/>
    </row>
    <row r="44" spans="1:12" s="4" customFormat="1" ht="18.75">
      <c r="A44" s="3" t="e">
        <f t="shared" si="2"/>
        <v>#REF!</v>
      </c>
      <c r="B44" s="6" t="s">
        <v>44</v>
      </c>
      <c r="C44" s="8">
        <v>431.2</v>
      </c>
      <c r="D44" s="8">
        <v>528.95000000000005</v>
      </c>
      <c r="E44" s="8">
        <f t="shared" si="0"/>
        <v>97.750000000000057</v>
      </c>
      <c r="F44" s="18">
        <v>8</v>
      </c>
      <c r="G44" s="18">
        <f t="shared" si="1"/>
        <v>122.66929499072357</v>
      </c>
      <c r="H44" s="12"/>
    </row>
    <row r="45" spans="1:12" s="4" customFormat="1" ht="18.75">
      <c r="A45" s="3" t="e">
        <f t="shared" si="2"/>
        <v>#REF!</v>
      </c>
      <c r="B45" s="6" t="s">
        <v>45</v>
      </c>
      <c r="C45" s="14"/>
      <c r="D45" s="8"/>
      <c r="E45" s="8">
        <f t="shared" si="0"/>
        <v>0</v>
      </c>
      <c r="F45" s="18"/>
      <c r="G45" s="18" t="e">
        <f t="shared" si="1"/>
        <v>#DIV/0!</v>
      </c>
      <c r="H45" s="12"/>
    </row>
    <row r="46" spans="1:12" s="4" customFormat="1" ht="18.75">
      <c r="A46" s="3" t="e">
        <f t="shared" si="2"/>
        <v>#REF!</v>
      </c>
      <c r="B46" s="6" t="s">
        <v>46</v>
      </c>
      <c r="C46" s="14"/>
      <c r="D46" s="8"/>
      <c r="E46" s="8">
        <f t="shared" si="0"/>
        <v>0</v>
      </c>
      <c r="F46" s="18"/>
      <c r="G46" s="18" t="e">
        <f t="shared" si="1"/>
        <v>#DIV/0!</v>
      </c>
      <c r="H46" s="12"/>
    </row>
    <row r="47" spans="1:12" s="4" customFormat="1" ht="18.75">
      <c r="A47" s="3" t="e">
        <f t="shared" si="2"/>
        <v>#REF!</v>
      </c>
      <c r="B47" s="6" t="s">
        <v>47</v>
      </c>
      <c r="C47" s="14"/>
      <c r="D47" s="8"/>
      <c r="E47" s="8">
        <f t="shared" si="0"/>
        <v>0</v>
      </c>
      <c r="F47" s="18"/>
      <c r="G47" s="18" t="e">
        <f t="shared" si="1"/>
        <v>#DIV/0!</v>
      </c>
      <c r="H47" s="12"/>
    </row>
    <row r="48" spans="1:12" s="4" customFormat="1" ht="18.75">
      <c r="A48" s="3" t="e">
        <f>#REF!+1</f>
        <v>#REF!</v>
      </c>
      <c r="B48" s="6" t="s">
        <v>48</v>
      </c>
      <c r="C48" s="14"/>
      <c r="D48" s="8"/>
      <c r="E48" s="8">
        <f t="shared" si="0"/>
        <v>0</v>
      </c>
      <c r="F48" s="18"/>
      <c r="G48" s="18" t="e">
        <f t="shared" si="1"/>
        <v>#DIV/0!</v>
      </c>
      <c r="H48" s="12"/>
    </row>
    <row r="49" spans="1:12" s="4" customFormat="1" ht="18.75">
      <c r="A49" s="3" t="e">
        <f t="shared" ref="A49:A58" si="3">A48+1</f>
        <v>#REF!</v>
      </c>
      <c r="B49" s="6" t="s">
        <v>49</v>
      </c>
      <c r="C49" s="8">
        <v>345.72</v>
      </c>
      <c r="D49" s="8">
        <v>413.11</v>
      </c>
      <c r="E49" s="8">
        <f t="shared" si="0"/>
        <v>67.389999999999986</v>
      </c>
      <c r="F49" s="18"/>
      <c r="G49" s="18">
        <f t="shared" si="1"/>
        <v>119.49265301399976</v>
      </c>
      <c r="H49" s="12"/>
    </row>
    <row r="50" spans="1:12" s="4" customFormat="1" ht="18.75">
      <c r="A50" s="3" t="e">
        <f t="shared" si="3"/>
        <v>#REF!</v>
      </c>
      <c r="B50" s="6" t="s">
        <v>50</v>
      </c>
      <c r="C50" s="8">
        <v>797.04</v>
      </c>
      <c r="D50" s="8">
        <v>867.51</v>
      </c>
      <c r="E50" s="8">
        <f t="shared" si="0"/>
        <v>70.470000000000027</v>
      </c>
      <c r="F50" s="18">
        <v>7</v>
      </c>
      <c r="G50" s="18">
        <f t="shared" si="1"/>
        <v>108.84146341463415</v>
      </c>
      <c r="H50" s="12"/>
    </row>
    <row r="51" spans="1:12" s="4" customFormat="1" ht="18.75">
      <c r="A51" s="3" t="e">
        <f t="shared" si="3"/>
        <v>#REF!</v>
      </c>
      <c r="B51" s="6" t="s">
        <v>51</v>
      </c>
      <c r="C51" s="14"/>
      <c r="D51" s="8"/>
      <c r="E51" s="8">
        <f t="shared" si="0"/>
        <v>0</v>
      </c>
      <c r="F51" s="18"/>
      <c r="G51" s="18" t="e">
        <f t="shared" si="1"/>
        <v>#DIV/0!</v>
      </c>
      <c r="H51" s="12"/>
    </row>
    <row r="52" spans="1:12" s="4" customFormat="1" ht="18.75">
      <c r="A52" s="3" t="e">
        <f t="shared" si="3"/>
        <v>#REF!</v>
      </c>
      <c r="B52" s="6" t="s">
        <v>52</v>
      </c>
      <c r="C52" s="14"/>
      <c r="D52" s="8"/>
      <c r="E52" s="8">
        <f t="shared" si="0"/>
        <v>0</v>
      </c>
      <c r="F52" s="18"/>
      <c r="G52" s="18" t="e">
        <f t="shared" si="1"/>
        <v>#DIV/0!</v>
      </c>
      <c r="H52" s="12"/>
    </row>
    <row r="53" spans="1:12" s="4" customFormat="1" ht="18.75">
      <c r="A53" s="3" t="e">
        <f t="shared" si="3"/>
        <v>#REF!</v>
      </c>
      <c r="B53" s="6" t="s">
        <v>186</v>
      </c>
      <c r="C53" s="8"/>
      <c r="D53" s="8"/>
      <c r="E53" s="8">
        <f t="shared" si="0"/>
        <v>0</v>
      </c>
      <c r="F53" s="18"/>
      <c r="G53" s="18" t="e">
        <f t="shared" si="1"/>
        <v>#DIV/0!</v>
      </c>
      <c r="H53" s="12"/>
      <c r="I53" s="4">
        <v>1010.01</v>
      </c>
      <c r="J53" s="4">
        <f>I53+I54+I55</f>
        <v>5495.57</v>
      </c>
      <c r="K53" s="4">
        <f>I54+I55</f>
        <v>4485.5600000000004</v>
      </c>
      <c r="L53" s="4">
        <v>167.73</v>
      </c>
    </row>
    <row r="54" spans="1:12" s="4" customFormat="1" ht="18.75">
      <c r="A54" s="3"/>
      <c r="B54" s="6" t="s">
        <v>185</v>
      </c>
      <c r="C54" s="8">
        <v>0.53</v>
      </c>
      <c r="D54" s="8">
        <v>1.54</v>
      </c>
      <c r="E54" s="8">
        <f t="shared" si="0"/>
        <v>1.01</v>
      </c>
      <c r="F54" s="18"/>
      <c r="G54" s="18">
        <f t="shared" si="1"/>
        <v>290.56603773584902</v>
      </c>
      <c r="H54" s="12"/>
      <c r="I54" s="4">
        <v>41.3</v>
      </c>
      <c r="L54" s="4">
        <f>I54*L53/K53</f>
        <v>1.5443442959184579</v>
      </c>
    </row>
    <row r="55" spans="1:12" s="4" customFormat="1" ht="18.75">
      <c r="A55" s="3"/>
      <c r="B55" s="6" t="s">
        <v>184</v>
      </c>
      <c r="C55" s="8">
        <v>53.41</v>
      </c>
      <c r="D55" s="8">
        <v>166.19</v>
      </c>
      <c r="E55" s="8">
        <f t="shared" si="0"/>
        <v>112.78</v>
      </c>
      <c r="F55" s="18"/>
      <c r="G55" s="18">
        <f t="shared" si="1"/>
        <v>311.15895899644261</v>
      </c>
      <c r="H55" s="12"/>
      <c r="I55" s="4">
        <v>4444.26</v>
      </c>
      <c r="L55" s="4">
        <f>I55*L53/K53</f>
        <v>166.18565570408151</v>
      </c>
    </row>
    <row r="56" spans="1:12" s="4" customFormat="1" ht="18.75">
      <c r="A56" s="3" t="e">
        <f>A53+1</f>
        <v>#REF!</v>
      </c>
      <c r="B56" s="6" t="s">
        <v>53</v>
      </c>
      <c r="C56" s="14"/>
      <c r="D56" s="8"/>
      <c r="E56" s="8">
        <f t="shared" si="0"/>
        <v>0</v>
      </c>
      <c r="F56" s="18"/>
      <c r="G56" s="18" t="e">
        <f t="shared" si="1"/>
        <v>#DIV/0!</v>
      </c>
      <c r="H56" s="12"/>
    </row>
    <row r="57" spans="1:12" s="4" customFormat="1" ht="18.75">
      <c r="A57" s="3" t="e">
        <f t="shared" si="3"/>
        <v>#REF!</v>
      </c>
      <c r="B57" s="6" t="s">
        <v>54</v>
      </c>
      <c r="C57" s="14"/>
      <c r="D57" s="8"/>
      <c r="E57" s="8">
        <f t="shared" si="0"/>
        <v>0</v>
      </c>
      <c r="F57" s="18"/>
      <c r="G57" s="18" t="e">
        <f t="shared" si="1"/>
        <v>#DIV/0!</v>
      </c>
      <c r="H57" s="12"/>
    </row>
    <row r="58" spans="1:12" s="4" customFormat="1" ht="18.75">
      <c r="A58" s="3" t="e">
        <f t="shared" si="3"/>
        <v>#REF!</v>
      </c>
      <c r="B58" s="6" t="s">
        <v>55</v>
      </c>
      <c r="C58" s="8">
        <v>221.26</v>
      </c>
      <c r="D58" s="8">
        <v>257.58</v>
      </c>
      <c r="E58" s="8">
        <f t="shared" si="0"/>
        <v>36.319999999999993</v>
      </c>
      <c r="F58" s="18"/>
      <c r="G58" s="18">
        <f t="shared" si="1"/>
        <v>116.41507728464251</v>
      </c>
      <c r="H58" s="12"/>
    </row>
    <row r="59" spans="1:12" s="4" customFormat="1" ht="18.75">
      <c r="A59" s="3" t="e">
        <f>#REF!+1</f>
        <v>#REF!</v>
      </c>
      <c r="B59" s="6" t="s">
        <v>56</v>
      </c>
      <c r="C59" s="8"/>
      <c r="D59" s="8"/>
      <c r="E59" s="8">
        <f t="shared" si="0"/>
        <v>0</v>
      </c>
      <c r="F59" s="18"/>
      <c r="G59" s="18" t="e">
        <f t="shared" si="1"/>
        <v>#DIV/0!</v>
      </c>
      <c r="H59" s="12"/>
    </row>
    <row r="60" spans="1:12" s="4" customFormat="1" ht="18.75">
      <c r="A60" s="3" t="e">
        <f t="shared" ref="A60:A97" si="4">A59+1</f>
        <v>#REF!</v>
      </c>
      <c r="B60" s="6" t="s">
        <v>57</v>
      </c>
      <c r="C60" s="8">
        <v>308.5</v>
      </c>
      <c r="D60" s="8">
        <v>244.03</v>
      </c>
      <c r="E60" s="8">
        <f t="shared" si="0"/>
        <v>-64.47</v>
      </c>
      <c r="F60" s="18">
        <v>8</v>
      </c>
      <c r="G60" s="18">
        <f t="shared" si="1"/>
        <v>79.102106969205835</v>
      </c>
      <c r="H60" s="12"/>
      <c r="I60" s="4">
        <v>3791.29</v>
      </c>
      <c r="J60" s="4">
        <f>I60+I61</f>
        <v>4663.63</v>
      </c>
      <c r="K60" s="4">
        <v>27.14</v>
      </c>
      <c r="L60" s="4">
        <f>I60*K60/J60</f>
        <v>22.063416394525294</v>
      </c>
    </row>
    <row r="61" spans="1:12" s="4" customFormat="1" ht="18.75">
      <c r="A61" s="3" t="e">
        <f t="shared" si="4"/>
        <v>#REF!</v>
      </c>
      <c r="B61" s="6" t="s">
        <v>58</v>
      </c>
      <c r="C61" s="8">
        <v>36.1</v>
      </c>
      <c r="D61" s="8">
        <v>151.47</v>
      </c>
      <c r="E61" s="8">
        <f t="shared" si="0"/>
        <v>115.37</v>
      </c>
      <c r="F61" s="18">
        <v>45</v>
      </c>
      <c r="G61" s="18">
        <f t="shared" si="1"/>
        <v>419.58448753462608</v>
      </c>
      <c r="H61" s="12"/>
      <c r="I61" s="4">
        <v>872.34</v>
      </c>
      <c r="L61" s="4">
        <f>I61*K60/J60</f>
        <v>5.0765836054747053</v>
      </c>
    </row>
    <row r="62" spans="1:12" s="4" customFormat="1" ht="18.75">
      <c r="A62" s="3" t="e">
        <f t="shared" si="4"/>
        <v>#REF!</v>
      </c>
      <c r="B62" s="6" t="s">
        <v>59</v>
      </c>
      <c r="C62" s="8">
        <v>208.19</v>
      </c>
      <c r="D62" s="8">
        <v>214.48</v>
      </c>
      <c r="E62" s="8">
        <f t="shared" si="0"/>
        <v>6.289999999999992</v>
      </c>
      <c r="F62" s="18">
        <v>5</v>
      </c>
      <c r="G62" s="18">
        <f t="shared" si="1"/>
        <v>103.02127863970412</v>
      </c>
      <c r="H62" s="12"/>
    </row>
    <row r="63" spans="1:12" s="4" customFormat="1" ht="18.75">
      <c r="A63" s="3" t="e">
        <f>#REF!+1</f>
        <v>#REF!</v>
      </c>
      <c r="B63" s="6" t="s">
        <v>173</v>
      </c>
      <c r="C63" s="14"/>
      <c r="D63" s="8"/>
      <c r="E63" s="8">
        <f t="shared" si="0"/>
        <v>0</v>
      </c>
      <c r="F63" s="18"/>
      <c r="G63" s="18" t="e">
        <f t="shared" si="1"/>
        <v>#DIV/0!</v>
      </c>
      <c r="H63" s="12"/>
    </row>
    <row r="64" spans="1:12" s="4" customFormat="1" ht="18.75">
      <c r="A64" s="3" t="e">
        <f t="shared" si="4"/>
        <v>#REF!</v>
      </c>
      <c r="B64" s="6" t="s">
        <v>60</v>
      </c>
      <c r="C64" s="8">
        <v>131</v>
      </c>
      <c r="D64" s="8">
        <v>210.5</v>
      </c>
      <c r="E64" s="8">
        <f t="shared" si="0"/>
        <v>79.5</v>
      </c>
      <c r="F64" s="18"/>
      <c r="G64" s="18">
        <f t="shared" si="1"/>
        <v>160.68702290076337</v>
      </c>
      <c r="H64" s="12"/>
      <c r="I64" s="4">
        <v>1660.57</v>
      </c>
      <c r="J64" s="4">
        <f>I64+I65</f>
        <v>3107.6899999999996</v>
      </c>
      <c r="K64" s="4">
        <v>13.13</v>
      </c>
      <c r="L64" s="4">
        <f>I64*K64/J64</f>
        <v>7.015913459836729</v>
      </c>
    </row>
    <row r="65" spans="1:13" s="4" customFormat="1" ht="18.75">
      <c r="A65" s="3" t="e">
        <f t="shared" si="4"/>
        <v>#REF!</v>
      </c>
      <c r="B65" s="6" t="s">
        <v>61</v>
      </c>
      <c r="C65" s="8">
        <v>130.91999999999999</v>
      </c>
      <c r="D65" s="8">
        <v>195.48</v>
      </c>
      <c r="E65" s="8">
        <f t="shared" si="0"/>
        <v>64.56</v>
      </c>
      <c r="F65" s="18"/>
      <c r="G65" s="18">
        <f t="shared" si="1"/>
        <v>149.31255728689277</v>
      </c>
      <c r="H65" s="12"/>
      <c r="I65" s="4">
        <v>1447.12</v>
      </c>
      <c r="L65" s="4">
        <f>I65*K64/J64</f>
        <v>6.1140865401632736</v>
      </c>
    </row>
    <row r="66" spans="1:13" s="4" customFormat="1" ht="18.75">
      <c r="A66" s="3" t="e">
        <f t="shared" si="4"/>
        <v>#REF!</v>
      </c>
      <c r="B66" s="6" t="s">
        <v>62</v>
      </c>
      <c r="C66" s="14"/>
      <c r="D66" s="8"/>
      <c r="E66" s="8">
        <f t="shared" si="0"/>
        <v>0</v>
      </c>
      <c r="F66" s="18"/>
      <c r="G66" s="18" t="e">
        <f t="shared" si="1"/>
        <v>#DIV/0!</v>
      </c>
      <c r="H66" s="12"/>
    </row>
    <row r="67" spans="1:13" s="4" customFormat="1" ht="18.75">
      <c r="A67" s="3" t="e">
        <f t="shared" si="4"/>
        <v>#REF!</v>
      </c>
      <c r="B67" s="6" t="s">
        <v>63</v>
      </c>
      <c r="C67" s="8">
        <v>248.38</v>
      </c>
      <c r="D67" s="8">
        <v>177.77</v>
      </c>
      <c r="E67" s="8">
        <f t="shared" si="0"/>
        <v>-70.609999999999985</v>
      </c>
      <c r="F67" s="18"/>
      <c r="G67" s="18">
        <f t="shared" si="1"/>
        <v>71.57178516788791</v>
      </c>
      <c r="H67" s="12"/>
    </row>
    <row r="68" spans="1:13" s="4" customFormat="1" ht="18.75">
      <c r="A68" s="3" t="e">
        <f t="shared" si="4"/>
        <v>#REF!</v>
      </c>
      <c r="B68" s="6" t="s">
        <v>64</v>
      </c>
      <c r="C68" s="14"/>
      <c r="D68" s="8"/>
      <c r="E68" s="8">
        <f t="shared" si="0"/>
        <v>0</v>
      </c>
      <c r="F68" s="18"/>
      <c r="G68" s="18" t="e">
        <f t="shared" si="1"/>
        <v>#DIV/0!</v>
      </c>
      <c r="H68" s="12"/>
    </row>
    <row r="69" spans="1:13" s="4" customFormat="1" ht="18.75">
      <c r="A69" s="3" t="e">
        <f>#REF!+1</f>
        <v>#REF!</v>
      </c>
      <c r="B69" s="6" t="s">
        <v>65</v>
      </c>
      <c r="C69" s="8">
        <v>2690.09</v>
      </c>
      <c r="D69" s="8"/>
      <c r="E69" s="8">
        <f t="shared" si="0"/>
        <v>-2690.09</v>
      </c>
      <c r="F69" s="18"/>
      <c r="G69" s="18">
        <f t="shared" si="1"/>
        <v>0</v>
      </c>
      <c r="H69" s="12"/>
      <c r="I69" s="15"/>
    </row>
    <row r="70" spans="1:13" s="4" customFormat="1" ht="18.75">
      <c r="A70" s="3" t="e">
        <f t="shared" si="4"/>
        <v>#REF!</v>
      </c>
      <c r="B70" s="6" t="s">
        <v>164</v>
      </c>
      <c r="C70" s="8">
        <v>2223.4499999999998</v>
      </c>
      <c r="D70" s="8">
        <v>2666.26</v>
      </c>
      <c r="E70" s="8">
        <f t="shared" ref="E70:E133" si="5">D70-C70</f>
        <v>442.8100000000004</v>
      </c>
      <c r="F70" s="18"/>
      <c r="G70" s="18">
        <f t="shared" ref="G70:G94" si="6">D70/C70*100</f>
        <v>119.91544671568961</v>
      </c>
      <c r="H70" s="12"/>
      <c r="I70" s="15">
        <v>25774.97</v>
      </c>
      <c r="J70" s="15">
        <f>I70+I71</f>
        <v>54841.86</v>
      </c>
      <c r="K70" s="4">
        <v>5673.05</v>
      </c>
      <c r="L70" s="4">
        <f>I70*K70/J70</f>
        <v>2666.2606548811441</v>
      </c>
      <c r="M70" s="15"/>
    </row>
    <row r="71" spans="1:13" s="4" customFormat="1" ht="18.75">
      <c r="A71" s="3" t="e">
        <f t="shared" si="4"/>
        <v>#REF!</v>
      </c>
      <c r="B71" s="6" t="s">
        <v>165</v>
      </c>
      <c r="C71" s="8">
        <v>2670.57</v>
      </c>
      <c r="D71" s="8">
        <v>3006.79</v>
      </c>
      <c r="E71" s="8">
        <f t="shared" si="5"/>
        <v>336.2199999999998</v>
      </c>
      <c r="F71" s="18"/>
      <c r="G71" s="18">
        <f t="shared" si="6"/>
        <v>112.58982164856191</v>
      </c>
      <c r="H71" s="12"/>
      <c r="I71" s="15">
        <v>29066.89</v>
      </c>
      <c r="L71" s="4">
        <f>I71*K70/J70</f>
        <v>3006.7893451188565</v>
      </c>
    </row>
    <row r="72" spans="1:13" s="4" customFormat="1" ht="18.75">
      <c r="A72" s="3" t="e">
        <f t="shared" si="4"/>
        <v>#REF!</v>
      </c>
      <c r="B72" s="6" t="s">
        <v>66</v>
      </c>
      <c r="C72" s="8">
        <v>789.59</v>
      </c>
      <c r="D72" s="8">
        <v>906</v>
      </c>
      <c r="E72" s="8">
        <f t="shared" si="5"/>
        <v>116.40999999999997</v>
      </c>
      <c r="F72" s="18"/>
      <c r="G72" s="18">
        <f t="shared" si="6"/>
        <v>114.74309451740777</v>
      </c>
      <c r="H72" s="12"/>
    </row>
    <row r="73" spans="1:13" s="4" customFormat="1" ht="18.75">
      <c r="A73" s="3" t="e">
        <f t="shared" si="4"/>
        <v>#REF!</v>
      </c>
      <c r="B73" s="6" t="s">
        <v>67</v>
      </c>
      <c r="C73" s="8">
        <v>2186.6</v>
      </c>
      <c r="D73" s="8"/>
      <c r="E73" s="8">
        <f t="shared" si="5"/>
        <v>-2186.6</v>
      </c>
      <c r="F73" s="18">
        <v>1</v>
      </c>
      <c r="G73" s="18">
        <f t="shared" si="6"/>
        <v>0</v>
      </c>
      <c r="H73" s="12"/>
    </row>
    <row r="74" spans="1:13" s="4" customFormat="1" ht="18.75">
      <c r="A74" s="3" t="e">
        <f t="shared" si="4"/>
        <v>#REF!</v>
      </c>
      <c r="B74" s="6" t="s">
        <v>68</v>
      </c>
      <c r="C74" s="14"/>
      <c r="D74" s="8"/>
      <c r="E74" s="8">
        <f t="shared" si="5"/>
        <v>0</v>
      </c>
      <c r="F74" s="18"/>
      <c r="G74" s="18" t="e">
        <f t="shared" si="6"/>
        <v>#DIV/0!</v>
      </c>
      <c r="H74" s="12"/>
    </row>
    <row r="75" spans="1:13" s="4" customFormat="1" ht="18.75">
      <c r="A75" s="3" t="e">
        <f t="shared" si="4"/>
        <v>#REF!</v>
      </c>
      <c r="B75" s="6" t="s">
        <v>69</v>
      </c>
      <c r="C75" s="14"/>
      <c r="D75" s="8"/>
      <c r="E75" s="8">
        <f t="shared" si="5"/>
        <v>0</v>
      </c>
      <c r="F75" s="18"/>
      <c r="G75" s="18" t="e">
        <f t="shared" si="6"/>
        <v>#DIV/0!</v>
      </c>
      <c r="H75" s="12"/>
    </row>
    <row r="76" spans="1:13" s="4" customFormat="1" ht="18.75">
      <c r="A76" s="3" t="e">
        <f t="shared" si="4"/>
        <v>#REF!</v>
      </c>
      <c r="B76" s="6" t="s">
        <v>70</v>
      </c>
      <c r="C76" s="14"/>
      <c r="D76" s="8"/>
      <c r="E76" s="8">
        <f t="shared" si="5"/>
        <v>0</v>
      </c>
      <c r="F76" s="18"/>
      <c r="G76" s="18" t="e">
        <f t="shared" si="6"/>
        <v>#DIV/0!</v>
      </c>
      <c r="H76" s="12"/>
    </row>
    <row r="77" spans="1:13" s="4" customFormat="1" ht="18.75">
      <c r="A77" s="3" t="e">
        <f t="shared" si="4"/>
        <v>#REF!</v>
      </c>
      <c r="B77" s="6" t="s">
        <v>71</v>
      </c>
      <c r="C77" s="14"/>
      <c r="D77" s="8"/>
      <c r="E77" s="8">
        <f t="shared" si="5"/>
        <v>0</v>
      </c>
      <c r="F77" s="18"/>
      <c r="G77" s="18" t="e">
        <f t="shared" si="6"/>
        <v>#DIV/0!</v>
      </c>
      <c r="H77" s="12"/>
    </row>
    <row r="78" spans="1:13" s="4" customFormat="1" ht="18.75">
      <c r="A78" s="3" t="e">
        <f t="shared" si="4"/>
        <v>#REF!</v>
      </c>
      <c r="B78" s="6" t="s">
        <v>72</v>
      </c>
      <c r="C78" s="14"/>
      <c r="D78" s="8"/>
      <c r="E78" s="8">
        <f t="shared" si="5"/>
        <v>0</v>
      </c>
      <c r="F78" s="18"/>
      <c r="G78" s="18" t="e">
        <f t="shared" si="6"/>
        <v>#DIV/0!</v>
      </c>
      <c r="H78" s="12"/>
    </row>
    <row r="79" spans="1:13" s="4" customFormat="1" ht="18.75">
      <c r="A79" s="3" t="e">
        <f t="shared" si="4"/>
        <v>#REF!</v>
      </c>
      <c r="B79" s="6" t="s">
        <v>73</v>
      </c>
      <c r="C79" s="14">
        <v>1691.28</v>
      </c>
      <c r="D79" s="8"/>
      <c r="E79" s="8">
        <f t="shared" si="5"/>
        <v>-1691.28</v>
      </c>
      <c r="F79" s="18"/>
      <c r="G79" s="18">
        <f t="shared" si="6"/>
        <v>0</v>
      </c>
      <c r="H79" s="12"/>
    </row>
    <row r="80" spans="1:13" s="4" customFormat="1" ht="18.75">
      <c r="A80" s="3" t="e">
        <f t="shared" si="4"/>
        <v>#REF!</v>
      </c>
      <c r="B80" s="6" t="s">
        <v>74</v>
      </c>
      <c r="C80" s="8">
        <v>694.98</v>
      </c>
      <c r="D80" s="8"/>
      <c r="E80" s="8">
        <f t="shared" si="5"/>
        <v>-694.98</v>
      </c>
      <c r="F80" s="18">
        <v>7</v>
      </c>
      <c r="G80" s="18">
        <f t="shared" si="6"/>
        <v>0</v>
      </c>
      <c r="H80" s="12"/>
    </row>
    <row r="81" spans="1:12" s="4" customFormat="1" ht="18.75">
      <c r="A81" s="3" t="e">
        <f>#REF!+1</f>
        <v>#REF!</v>
      </c>
      <c r="B81" s="6" t="s">
        <v>177</v>
      </c>
      <c r="C81" s="8">
        <v>524.16</v>
      </c>
      <c r="D81" s="8">
        <v>612.79</v>
      </c>
      <c r="E81" s="8">
        <f t="shared" si="5"/>
        <v>88.63</v>
      </c>
      <c r="F81" s="18"/>
      <c r="G81" s="18">
        <f t="shared" si="6"/>
        <v>116.90895909645909</v>
      </c>
      <c r="H81" s="12"/>
      <c r="I81" s="15">
        <v>7102.8</v>
      </c>
      <c r="J81" s="15">
        <f>I81+I82+I83+I84</f>
        <v>27325.97</v>
      </c>
      <c r="K81" s="4">
        <v>2357.52</v>
      </c>
      <c r="L81" s="4">
        <f>I81*K81/J81</f>
        <v>612.786775949765</v>
      </c>
    </row>
    <row r="82" spans="1:12" s="4" customFormat="1" ht="18.75">
      <c r="A82" s="3" t="e">
        <f t="shared" si="4"/>
        <v>#REF!</v>
      </c>
      <c r="B82" s="6" t="s">
        <v>178</v>
      </c>
      <c r="C82" s="8">
        <v>560.94000000000005</v>
      </c>
      <c r="D82" s="8">
        <v>654.92999999999995</v>
      </c>
      <c r="E82" s="8">
        <f t="shared" si="5"/>
        <v>93.989999999999895</v>
      </c>
      <c r="F82" s="18"/>
      <c r="G82" s="18">
        <f t="shared" si="6"/>
        <v>116.75580275965342</v>
      </c>
      <c r="H82" s="12"/>
      <c r="I82" s="4">
        <v>7591.27</v>
      </c>
      <c r="L82" s="4">
        <f>I82*K81/J81</f>
        <v>654.92902357720516</v>
      </c>
    </row>
    <row r="83" spans="1:12" s="4" customFormat="1" ht="18.75">
      <c r="A83" s="3" t="e">
        <f t="shared" si="4"/>
        <v>#REF!</v>
      </c>
      <c r="B83" s="6" t="s">
        <v>179</v>
      </c>
      <c r="C83" s="8">
        <v>571.63</v>
      </c>
      <c r="D83" s="8">
        <v>664.47</v>
      </c>
      <c r="E83" s="8">
        <f t="shared" si="5"/>
        <v>92.840000000000032</v>
      </c>
      <c r="F83" s="18"/>
      <c r="G83" s="18">
        <f t="shared" si="6"/>
        <v>116.24127495057992</v>
      </c>
      <c r="H83" s="12"/>
      <c r="I83" s="4">
        <v>7701.9</v>
      </c>
      <c r="L83" s="4">
        <f>I83*K81/J81</f>
        <v>664.47351321837789</v>
      </c>
    </row>
    <row r="84" spans="1:12" s="4" customFormat="1" ht="18.75">
      <c r="A84" s="3" t="e">
        <f t="shared" si="4"/>
        <v>#REF!</v>
      </c>
      <c r="B84" s="6" t="s">
        <v>180</v>
      </c>
      <c r="C84" s="8">
        <v>365.9</v>
      </c>
      <c r="D84" s="8">
        <v>425.33</v>
      </c>
      <c r="E84" s="8">
        <f t="shared" si="5"/>
        <v>59.430000000000007</v>
      </c>
      <c r="F84" s="18"/>
      <c r="G84" s="18">
        <f t="shared" si="6"/>
        <v>116.24214266192949</v>
      </c>
      <c r="H84" s="12"/>
      <c r="I84" s="4">
        <v>4930</v>
      </c>
      <c r="L84" s="4">
        <f>I84*K81/J81</f>
        <v>425.33068725465188</v>
      </c>
    </row>
    <row r="85" spans="1:12" s="4" customFormat="1" ht="18.75">
      <c r="A85" s="3" t="e">
        <f t="shared" si="4"/>
        <v>#REF!</v>
      </c>
      <c r="B85" s="6" t="s">
        <v>75</v>
      </c>
      <c r="C85" s="8">
        <v>959.98</v>
      </c>
      <c r="D85" s="8">
        <v>954.02</v>
      </c>
      <c r="E85" s="8">
        <f t="shared" si="5"/>
        <v>-5.9600000000000364</v>
      </c>
      <c r="F85" s="18">
        <v>33</v>
      </c>
      <c r="G85" s="18">
        <f t="shared" si="6"/>
        <v>99.379153732369417</v>
      </c>
      <c r="H85" s="12"/>
    </row>
    <row r="86" spans="1:12" s="4" customFormat="1" ht="18.75">
      <c r="A86" s="3" t="e">
        <f t="shared" si="4"/>
        <v>#REF!</v>
      </c>
      <c r="B86" s="6" t="s">
        <v>76</v>
      </c>
      <c r="C86" s="14">
        <v>417.95</v>
      </c>
      <c r="D86" s="8">
        <v>492.03</v>
      </c>
      <c r="E86" s="8">
        <f t="shared" si="5"/>
        <v>74.079999999999984</v>
      </c>
      <c r="F86" s="18"/>
      <c r="G86" s="18">
        <f t="shared" si="6"/>
        <v>117.72460820672327</v>
      </c>
      <c r="H86" s="12"/>
    </row>
    <row r="87" spans="1:12" s="4" customFormat="1" ht="18.75">
      <c r="A87" s="3" t="e">
        <f t="shared" si="4"/>
        <v>#REF!</v>
      </c>
      <c r="B87" s="6" t="s">
        <v>77</v>
      </c>
      <c r="C87" s="8">
        <v>549.17999999999995</v>
      </c>
      <c r="D87" s="8"/>
      <c r="E87" s="8">
        <f t="shared" si="5"/>
        <v>-549.17999999999995</v>
      </c>
      <c r="F87" s="18">
        <v>12</v>
      </c>
      <c r="G87" s="18">
        <f t="shared" si="6"/>
        <v>0</v>
      </c>
      <c r="H87" s="12"/>
    </row>
    <row r="88" spans="1:12" s="4" customFormat="1" ht="18.75">
      <c r="A88" s="3" t="e">
        <f t="shared" si="4"/>
        <v>#REF!</v>
      </c>
      <c r="B88" s="6" t="s">
        <v>78</v>
      </c>
      <c r="C88" s="8"/>
      <c r="D88" s="8"/>
      <c r="E88" s="8">
        <f t="shared" si="5"/>
        <v>0</v>
      </c>
      <c r="F88" s="18"/>
      <c r="G88" s="18" t="e">
        <f t="shared" si="6"/>
        <v>#DIV/0!</v>
      </c>
      <c r="H88" s="12"/>
    </row>
    <row r="89" spans="1:12" s="4" customFormat="1" ht="18.75">
      <c r="A89" s="3" t="e">
        <f t="shared" si="4"/>
        <v>#REF!</v>
      </c>
      <c r="B89" s="6" t="s">
        <v>79</v>
      </c>
      <c r="C89" s="8"/>
      <c r="D89" s="8"/>
      <c r="E89" s="8">
        <f t="shared" si="5"/>
        <v>0</v>
      </c>
      <c r="F89" s="18"/>
      <c r="G89" s="18" t="e">
        <f t="shared" si="6"/>
        <v>#DIV/0!</v>
      </c>
      <c r="H89" s="12"/>
    </row>
    <row r="90" spans="1:12" s="4" customFormat="1" ht="18.75">
      <c r="A90" s="3" t="e">
        <f t="shared" si="4"/>
        <v>#REF!</v>
      </c>
      <c r="B90" s="6" t="s">
        <v>80</v>
      </c>
      <c r="C90" s="8">
        <v>209.85</v>
      </c>
      <c r="D90" s="8">
        <v>245.46</v>
      </c>
      <c r="E90" s="8">
        <f t="shared" si="5"/>
        <v>35.610000000000014</v>
      </c>
      <c r="F90" s="18">
        <v>16</v>
      </c>
      <c r="G90" s="18">
        <f t="shared" si="6"/>
        <v>116.96926375982845</v>
      </c>
      <c r="H90" s="12"/>
      <c r="I90" s="4">
        <v>2608.0100000000002</v>
      </c>
      <c r="J90" s="4">
        <f>I90+I91+I92</f>
        <v>5941.51</v>
      </c>
      <c r="K90" s="4">
        <f>11.43</f>
        <v>11.43</v>
      </c>
      <c r="L90" s="4">
        <f>I90*K90/J90</f>
        <v>5.017168076802025</v>
      </c>
    </row>
    <row r="91" spans="1:12" s="4" customFormat="1" ht="18.75">
      <c r="A91" s="3" t="e">
        <f t="shared" si="4"/>
        <v>#REF!</v>
      </c>
      <c r="B91" s="6" t="s">
        <v>81</v>
      </c>
      <c r="C91" s="8"/>
      <c r="D91" s="8"/>
      <c r="E91" s="8">
        <f t="shared" si="5"/>
        <v>0</v>
      </c>
      <c r="F91" s="18"/>
      <c r="G91" s="18" t="e">
        <f t="shared" si="6"/>
        <v>#DIV/0!</v>
      </c>
      <c r="H91" s="12"/>
      <c r="I91" s="4">
        <v>535.08000000000004</v>
      </c>
      <c r="L91" s="4">
        <f>I91*K90/J90</f>
        <v>1.0293619635412548</v>
      </c>
    </row>
    <row r="92" spans="1:12" s="4" customFormat="1" ht="18.75">
      <c r="A92" s="3"/>
      <c r="B92" s="6" t="s">
        <v>183</v>
      </c>
      <c r="C92" s="8"/>
      <c r="D92" s="8"/>
      <c r="E92" s="8">
        <f t="shared" si="5"/>
        <v>0</v>
      </c>
      <c r="F92" s="18"/>
      <c r="G92" s="18" t="e">
        <f t="shared" si="6"/>
        <v>#DIV/0!</v>
      </c>
      <c r="H92" s="12"/>
      <c r="I92" s="4">
        <v>2798.42</v>
      </c>
      <c r="L92" s="4">
        <f>I92*K90/J90</f>
        <v>5.3834699596567201</v>
      </c>
    </row>
    <row r="93" spans="1:12" s="4" customFormat="1" ht="18.75">
      <c r="A93" s="3" t="e">
        <f>A91+1</f>
        <v>#REF!</v>
      </c>
      <c r="B93" s="6" t="s">
        <v>82</v>
      </c>
      <c r="C93" s="14"/>
      <c r="D93" s="8"/>
      <c r="E93" s="8">
        <f t="shared" si="5"/>
        <v>0</v>
      </c>
      <c r="F93" s="18"/>
      <c r="G93" s="18" t="e">
        <f t="shared" si="6"/>
        <v>#DIV/0!</v>
      </c>
      <c r="H93" s="12"/>
    </row>
    <row r="94" spans="1:12" s="4" customFormat="1" ht="18.75">
      <c r="A94" s="3" t="e">
        <f t="shared" si="4"/>
        <v>#REF!</v>
      </c>
      <c r="B94" s="6" t="s">
        <v>83</v>
      </c>
      <c r="C94" s="8">
        <v>197.44</v>
      </c>
      <c r="D94" s="8">
        <v>184.75</v>
      </c>
      <c r="E94" s="8">
        <f t="shared" si="5"/>
        <v>-12.689999999999998</v>
      </c>
      <c r="F94" s="18"/>
      <c r="G94" s="18">
        <f t="shared" si="6"/>
        <v>93.572730956239866</v>
      </c>
      <c r="H94" s="12"/>
    </row>
    <row r="95" spans="1:12" s="4" customFormat="1" ht="18.75">
      <c r="A95" s="3" t="e">
        <f t="shared" si="4"/>
        <v>#REF!</v>
      </c>
      <c r="B95" s="6" t="s">
        <v>84</v>
      </c>
      <c r="C95" s="14"/>
      <c r="D95" s="8"/>
      <c r="E95" s="8">
        <f t="shared" si="5"/>
        <v>0</v>
      </c>
      <c r="F95" s="18"/>
      <c r="G95" s="18" t="e">
        <f>D95/C95*100</f>
        <v>#DIV/0!</v>
      </c>
      <c r="H95" s="19"/>
    </row>
    <row r="96" spans="1:12" s="4" customFormat="1" ht="18.75">
      <c r="A96" s="3" t="e">
        <f t="shared" si="4"/>
        <v>#REF!</v>
      </c>
      <c r="B96" s="6" t="s">
        <v>85</v>
      </c>
      <c r="C96" s="8">
        <v>208.11</v>
      </c>
      <c r="D96" s="8">
        <v>255.66</v>
      </c>
      <c r="E96" s="8">
        <f t="shared" si="5"/>
        <v>47.549999999999983</v>
      </c>
      <c r="F96" s="18"/>
      <c r="G96" s="18">
        <f t="shared" ref="G96:G159" si="7">D96/C96*100</f>
        <v>122.84849358512324</v>
      </c>
      <c r="H96" s="12"/>
    </row>
    <row r="97" spans="1:8" s="4" customFormat="1" ht="18.75">
      <c r="A97" s="3" t="e">
        <f t="shared" si="4"/>
        <v>#REF!</v>
      </c>
      <c r="B97" s="6" t="s">
        <v>86</v>
      </c>
      <c r="C97" s="8">
        <v>251.92</v>
      </c>
      <c r="D97" s="8">
        <v>316.68</v>
      </c>
      <c r="E97" s="8">
        <f t="shared" si="5"/>
        <v>64.760000000000019</v>
      </c>
      <c r="F97" s="18">
        <v>7</v>
      </c>
      <c r="G97" s="18">
        <f t="shared" si="7"/>
        <v>125.70657351540173</v>
      </c>
      <c r="H97" s="12"/>
    </row>
    <row r="98" spans="1:8" s="4" customFormat="1" ht="18.75">
      <c r="A98" s="3" t="e">
        <f>#REF!+1</f>
        <v>#REF!</v>
      </c>
      <c r="B98" s="6" t="s">
        <v>87</v>
      </c>
      <c r="C98" s="8"/>
      <c r="D98" s="8"/>
      <c r="E98" s="8">
        <f t="shared" si="5"/>
        <v>0</v>
      </c>
      <c r="F98" s="18"/>
      <c r="G98" s="18" t="e">
        <f t="shared" si="7"/>
        <v>#DIV/0!</v>
      </c>
      <c r="H98" s="19" t="s">
        <v>182</v>
      </c>
    </row>
    <row r="99" spans="1:8" s="4" customFormat="1" ht="18.75">
      <c r="A99" s="3" t="e">
        <f t="shared" ref="A99:A162" si="8">A98+1</f>
        <v>#REF!</v>
      </c>
      <c r="B99" s="6" t="s">
        <v>88</v>
      </c>
      <c r="C99" s="14"/>
      <c r="D99" s="8"/>
      <c r="E99" s="8">
        <f t="shared" si="5"/>
        <v>0</v>
      </c>
      <c r="F99" s="18"/>
      <c r="G99" s="18" t="e">
        <f t="shared" si="7"/>
        <v>#DIV/0!</v>
      </c>
      <c r="H99" s="12"/>
    </row>
    <row r="100" spans="1:8" s="4" customFormat="1" ht="18.75">
      <c r="A100" s="3" t="e">
        <f t="shared" si="8"/>
        <v>#REF!</v>
      </c>
      <c r="B100" s="6" t="s">
        <v>89</v>
      </c>
      <c r="C100" s="8"/>
      <c r="D100" s="8"/>
      <c r="E100" s="8">
        <f t="shared" si="5"/>
        <v>0</v>
      </c>
      <c r="F100" s="18"/>
      <c r="G100" s="18" t="e">
        <f t="shared" si="7"/>
        <v>#DIV/0!</v>
      </c>
      <c r="H100" s="12"/>
    </row>
    <row r="101" spans="1:8" s="4" customFormat="1" ht="18.75">
      <c r="A101" s="3" t="e">
        <f t="shared" si="8"/>
        <v>#REF!</v>
      </c>
      <c r="B101" s="6" t="s">
        <v>90</v>
      </c>
      <c r="C101" s="14"/>
      <c r="D101" s="8"/>
      <c r="E101" s="8">
        <f t="shared" si="5"/>
        <v>0</v>
      </c>
      <c r="F101" s="18"/>
      <c r="G101" s="18" t="e">
        <f t="shared" si="7"/>
        <v>#DIV/0!</v>
      </c>
      <c r="H101" s="12"/>
    </row>
    <row r="102" spans="1:8" s="4" customFormat="1" ht="18.75">
      <c r="A102" s="3" t="e">
        <f t="shared" si="8"/>
        <v>#REF!</v>
      </c>
      <c r="B102" s="6" t="s">
        <v>91</v>
      </c>
      <c r="C102" s="14"/>
      <c r="D102" s="8"/>
      <c r="E102" s="8">
        <f t="shared" si="5"/>
        <v>0</v>
      </c>
      <c r="F102" s="18"/>
      <c r="G102" s="18" t="e">
        <f t="shared" si="7"/>
        <v>#DIV/0!</v>
      </c>
      <c r="H102" s="12"/>
    </row>
    <row r="103" spans="1:8" s="4" customFormat="1" ht="18.75">
      <c r="A103" s="3" t="e">
        <f t="shared" si="8"/>
        <v>#REF!</v>
      </c>
      <c r="B103" s="6" t="s">
        <v>92</v>
      </c>
      <c r="C103" s="14"/>
      <c r="D103" s="8"/>
      <c r="E103" s="8">
        <f t="shared" si="5"/>
        <v>0</v>
      </c>
      <c r="F103" s="18"/>
      <c r="G103" s="18" t="e">
        <f t="shared" si="7"/>
        <v>#DIV/0!</v>
      </c>
      <c r="H103" s="12"/>
    </row>
    <row r="104" spans="1:8" s="4" customFormat="1" ht="18.75">
      <c r="A104" s="3" t="e">
        <f t="shared" si="8"/>
        <v>#REF!</v>
      </c>
      <c r="B104" s="6" t="s">
        <v>93</v>
      </c>
      <c r="C104" s="14"/>
      <c r="D104" s="8"/>
      <c r="E104" s="8">
        <f t="shared" si="5"/>
        <v>0</v>
      </c>
      <c r="F104" s="18"/>
      <c r="G104" s="18" t="e">
        <f t="shared" si="7"/>
        <v>#DIV/0!</v>
      </c>
      <c r="H104" s="12"/>
    </row>
    <row r="105" spans="1:8" s="4" customFormat="1" ht="18.75">
      <c r="A105" s="3" t="e">
        <f t="shared" si="8"/>
        <v>#REF!</v>
      </c>
      <c r="B105" s="6" t="s">
        <v>94</v>
      </c>
      <c r="C105" s="14"/>
      <c r="D105" s="8"/>
      <c r="E105" s="8">
        <f t="shared" si="5"/>
        <v>0</v>
      </c>
      <c r="F105" s="18"/>
      <c r="G105" s="18" t="e">
        <f t="shared" si="7"/>
        <v>#DIV/0!</v>
      </c>
      <c r="H105" s="12"/>
    </row>
    <row r="106" spans="1:8" s="4" customFormat="1" ht="18.75">
      <c r="A106" s="3" t="e">
        <f t="shared" si="8"/>
        <v>#REF!</v>
      </c>
      <c r="B106" s="6" t="s">
        <v>95</v>
      </c>
      <c r="C106" s="14"/>
      <c r="D106" s="8"/>
      <c r="E106" s="8">
        <f t="shared" si="5"/>
        <v>0</v>
      </c>
      <c r="F106" s="18"/>
      <c r="G106" s="18" t="e">
        <f t="shared" si="7"/>
        <v>#DIV/0!</v>
      </c>
      <c r="H106" s="12"/>
    </row>
    <row r="107" spans="1:8" s="4" customFormat="1" ht="18.75">
      <c r="A107" s="3" t="e">
        <f t="shared" si="8"/>
        <v>#REF!</v>
      </c>
      <c r="B107" s="6" t="s">
        <v>96</v>
      </c>
      <c r="C107" s="14"/>
      <c r="D107" s="8"/>
      <c r="E107" s="8">
        <f t="shared" si="5"/>
        <v>0</v>
      </c>
      <c r="F107" s="18"/>
      <c r="G107" s="18" t="e">
        <f t="shared" si="7"/>
        <v>#DIV/0!</v>
      </c>
      <c r="H107" s="12"/>
    </row>
    <row r="108" spans="1:8" s="4" customFormat="1" ht="18.75">
      <c r="A108" s="3" t="e">
        <f t="shared" si="8"/>
        <v>#REF!</v>
      </c>
      <c r="B108" s="6" t="s">
        <v>97</v>
      </c>
      <c r="C108" s="8">
        <v>326.45999999999998</v>
      </c>
      <c r="D108" s="8">
        <v>389.35</v>
      </c>
      <c r="E108" s="8">
        <f t="shared" si="5"/>
        <v>62.890000000000043</v>
      </c>
      <c r="F108" s="18"/>
      <c r="G108" s="18">
        <f t="shared" si="7"/>
        <v>119.26422838938922</v>
      </c>
      <c r="H108" s="12"/>
    </row>
    <row r="109" spans="1:8" s="4" customFormat="1" ht="18.75">
      <c r="A109" s="3" t="e">
        <f>#REF!+1</f>
        <v>#REF!</v>
      </c>
      <c r="B109" s="6" t="s">
        <v>98</v>
      </c>
      <c r="C109" s="14"/>
      <c r="D109" s="8"/>
      <c r="E109" s="8">
        <f t="shared" si="5"/>
        <v>0</v>
      </c>
      <c r="F109" s="18"/>
      <c r="G109" s="18" t="e">
        <f t="shared" si="7"/>
        <v>#DIV/0!</v>
      </c>
      <c r="H109" s="12"/>
    </row>
    <row r="110" spans="1:8" s="4" customFormat="1" ht="18.75">
      <c r="A110" s="3" t="e">
        <f t="shared" si="8"/>
        <v>#REF!</v>
      </c>
      <c r="B110" s="6" t="s">
        <v>99</v>
      </c>
      <c r="C110" s="8">
        <v>714.42</v>
      </c>
      <c r="D110" s="8"/>
      <c r="E110" s="8">
        <f t="shared" si="5"/>
        <v>-714.42</v>
      </c>
      <c r="F110" s="18"/>
      <c r="G110" s="18">
        <f t="shared" si="7"/>
        <v>0</v>
      </c>
      <c r="H110" s="19"/>
    </row>
    <row r="111" spans="1:8" s="4" customFormat="1" ht="18.75">
      <c r="A111" s="3" t="e">
        <f t="shared" si="8"/>
        <v>#REF!</v>
      </c>
      <c r="B111" s="6" t="s">
        <v>100</v>
      </c>
      <c r="C111" s="14"/>
      <c r="D111" s="8"/>
      <c r="E111" s="8">
        <f t="shared" si="5"/>
        <v>0</v>
      </c>
      <c r="F111" s="18"/>
      <c r="G111" s="18" t="e">
        <f t="shared" si="7"/>
        <v>#DIV/0!</v>
      </c>
      <c r="H111" s="12"/>
    </row>
    <row r="112" spans="1:8" s="4" customFormat="1" ht="18.75">
      <c r="A112" s="3" t="e">
        <f t="shared" si="8"/>
        <v>#REF!</v>
      </c>
      <c r="B112" s="6" t="s">
        <v>101</v>
      </c>
      <c r="C112" s="8">
        <v>434.97</v>
      </c>
      <c r="D112" s="8"/>
      <c r="E112" s="8">
        <f t="shared" si="5"/>
        <v>-434.97</v>
      </c>
      <c r="F112" s="18"/>
      <c r="G112" s="18">
        <f t="shared" si="7"/>
        <v>0</v>
      </c>
      <c r="H112" s="12"/>
    </row>
    <row r="113" spans="1:12" s="4" customFormat="1" ht="18.75">
      <c r="A113" s="3" t="e">
        <f t="shared" si="8"/>
        <v>#REF!</v>
      </c>
      <c r="B113" s="6" t="s">
        <v>102</v>
      </c>
      <c r="C113" s="8">
        <v>497.76</v>
      </c>
      <c r="D113" s="8">
        <v>2146.5100000000002</v>
      </c>
      <c r="E113" s="8">
        <f t="shared" si="5"/>
        <v>1648.7500000000002</v>
      </c>
      <c r="F113" s="18"/>
      <c r="G113" s="18">
        <f t="shared" si="7"/>
        <v>431.23392799742851</v>
      </c>
      <c r="H113" s="12"/>
    </row>
    <row r="114" spans="1:12" s="4" customFormat="1" ht="18.75">
      <c r="A114" s="3" t="e">
        <f t="shared" si="8"/>
        <v>#REF!</v>
      </c>
      <c r="B114" s="6" t="s">
        <v>103</v>
      </c>
      <c r="C114" s="14"/>
      <c r="D114" s="8"/>
      <c r="E114" s="8">
        <f t="shared" si="5"/>
        <v>0</v>
      </c>
      <c r="F114" s="18"/>
      <c r="G114" s="18" t="e">
        <f t="shared" si="7"/>
        <v>#DIV/0!</v>
      </c>
      <c r="H114" s="12"/>
    </row>
    <row r="115" spans="1:12" s="4" customFormat="1" ht="18.75">
      <c r="A115" s="3" t="e">
        <f t="shared" si="8"/>
        <v>#REF!</v>
      </c>
      <c r="B115" s="6" t="s">
        <v>104</v>
      </c>
      <c r="C115" s="14"/>
      <c r="D115" s="8"/>
      <c r="E115" s="8">
        <f t="shared" si="5"/>
        <v>0</v>
      </c>
      <c r="F115" s="18"/>
      <c r="G115" s="18" t="e">
        <f t="shared" si="7"/>
        <v>#DIV/0!</v>
      </c>
      <c r="H115" s="12"/>
    </row>
    <row r="116" spans="1:12" s="4" customFormat="1" ht="18.75">
      <c r="A116" s="3" t="e">
        <f t="shared" si="8"/>
        <v>#REF!</v>
      </c>
      <c r="B116" s="6" t="s">
        <v>166</v>
      </c>
      <c r="C116" s="8"/>
      <c r="D116" s="8"/>
      <c r="E116" s="8">
        <f t="shared" si="5"/>
        <v>0</v>
      </c>
      <c r="F116" s="18"/>
      <c r="G116" s="18" t="e">
        <f t="shared" si="7"/>
        <v>#DIV/0!</v>
      </c>
      <c r="H116" s="12"/>
      <c r="I116" s="4">
        <v>3676.52</v>
      </c>
      <c r="J116" s="4">
        <f>I116+I117</f>
        <v>7981.93</v>
      </c>
      <c r="K116" s="4">
        <f>19.84+26.5</f>
        <v>46.34</v>
      </c>
      <c r="L116" s="4">
        <f>I116*K116/J116</f>
        <v>21.344453885213227</v>
      </c>
    </row>
    <row r="117" spans="1:12" s="4" customFormat="1" ht="18.75">
      <c r="A117" s="3" t="e">
        <f t="shared" si="8"/>
        <v>#REF!</v>
      </c>
      <c r="B117" s="6" t="s">
        <v>167</v>
      </c>
      <c r="C117" s="8"/>
      <c r="D117" s="8"/>
      <c r="E117" s="8">
        <f t="shared" si="5"/>
        <v>0</v>
      </c>
      <c r="F117" s="18"/>
      <c r="G117" s="18" t="e">
        <f t="shared" si="7"/>
        <v>#DIV/0!</v>
      </c>
      <c r="H117" s="12"/>
      <c r="I117" s="4">
        <v>4305.4100000000008</v>
      </c>
      <c r="L117" s="4">
        <f>I117*K116/J116</f>
        <v>24.99554611478678</v>
      </c>
    </row>
    <row r="118" spans="1:12" s="4" customFormat="1" ht="18.75">
      <c r="A118" s="3" t="e">
        <f t="shared" si="8"/>
        <v>#REF!</v>
      </c>
      <c r="B118" s="6" t="s">
        <v>105</v>
      </c>
      <c r="C118" s="14"/>
      <c r="D118" s="8"/>
      <c r="E118" s="8">
        <f t="shared" si="5"/>
        <v>0</v>
      </c>
      <c r="F118" s="18"/>
      <c r="G118" s="18" t="e">
        <f t="shared" si="7"/>
        <v>#DIV/0!</v>
      </c>
      <c r="H118" s="12"/>
    </row>
    <row r="119" spans="1:12" s="4" customFormat="1" ht="18.75">
      <c r="A119" s="3" t="e">
        <f t="shared" si="8"/>
        <v>#REF!</v>
      </c>
      <c r="B119" s="6" t="s">
        <v>106</v>
      </c>
      <c r="C119" s="8">
        <v>337.67</v>
      </c>
      <c r="D119" s="8">
        <v>407.83</v>
      </c>
      <c r="E119" s="8">
        <f t="shared" si="5"/>
        <v>70.159999999999968</v>
      </c>
      <c r="F119" s="18">
        <v>3</v>
      </c>
      <c r="G119" s="18">
        <f t="shared" si="7"/>
        <v>120.77768235259276</v>
      </c>
      <c r="H119" s="12"/>
      <c r="I119" s="4">
        <v>3718.27</v>
      </c>
      <c r="J119" s="4">
        <f>I119+I120+I121</f>
        <v>10929.09</v>
      </c>
      <c r="K119" s="4">
        <v>10.71</v>
      </c>
      <c r="L119" s="4">
        <f>K119*I119/J119</f>
        <v>3.6437317013584849</v>
      </c>
    </row>
    <row r="120" spans="1:12" s="4" customFormat="1" ht="18.75">
      <c r="A120" s="3" t="e">
        <f t="shared" si="8"/>
        <v>#REF!</v>
      </c>
      <c r="B120" s="6" t="s">
        <v>107</v>
      </c>
      <c r="C120" s="8">
        <v>302.08999999999997</v>
      </c>
      <c r="D120" s="8">
        <v>364.98</v>
      </c>
      <c r="E120" s="8">
        <f t="shared" si="5"/>
        <v>62.890000000000043</v>
      </c>
      <c r="F120" s="18"/>
      <c r="G120" s="18">
        <f t="shared" si="7"/>
        <v>120.81829918236289</v>
      </c>
      <c r="H120" s="12"/>
      <c r="I120" s="4">
        <v>3592.7000000000003</v>
      </c>
      <c r="L120" s="4">
        <f>I120*K119/J119</f>
        <v>3.5206789403326355</v>
      </c>
    </row>
    <row r="121" spans="1:12" s="4" customFormat="1" ht="18.75">
      <c r="A121" s="3" t="e">
        <f t="shared" si="8"/>
        <v>#REF!</v>
      </c>
      <c r="B121" s="6" t="s">
        <v>108</v>
      </c>
      <c r="C121" s="8">
        <v>195.34</v>
      </c>
      <c r="D121" s="8">
        <v>236.15</v>
      </c>
      <c r="E121" s="8">
        <f t="shared" si="5"/>
        <v>40.81</v>
      </c>
      <c r="F121" s="18">
        <v>9</v>
      </c>
      <c r="G121" s="18">
        <f t="shared" si="7"/>
        <v>120.891778437596</v>
      </c>
      <c r="H121" s="12"/>
      <c r="I121" s="4">
        <v>3618.12</v>
      </c>
      <c r="L121" s="4">
        <f>I121*K119/J119</f>
        <v>3.5455893583088804</v>
      </c>
    </row>
    <row r="122" spans="1:12" s="4" customFormat="1" ht="18.75">
      <c r="A122" s="3" t="e">
        <f t="shared" si="8"/>
        <v>#REF!</v>
      </c>
      <c r="B122" s="6" t="s">
        <v>109</v>
      </c>
      <c r="C122" s="8">
        <v>407.06</v>
      </c>
      <c r="D122" s="8">
        <v>514.49</v>
      </c>
      <c r="E122" s="8">
        <f t="shared" si="5"/>
        <v>107.43</v>
      </c>
      <c r="F122" s="18"/>
      <c r="G122" s="18">
        <f t="shared" si="7"/>
        <v>126.39168672922911</v>
      </c>
      <c r="H122" s="12"/>
    </row>
    <row r="123" spans="1:12" s="4" customFormat="1" ht="18.75">
      <c r="A123" s="3" t="e">
        <f t="shared" si="8"/>
        <v>#REF!</v>
      </c>
      <c r="B123" s="6" t="s">
        <v>110</v>
      </c>
      <c r="C123" s="8">
        <v>312.64</v>
      </c>
      <c r="D123" s="8">
        <v>387.78</v>
      </c>
      <c r="E123" s="8">
        <f t="shared" si="5"/>
        <v>75.139999999999986</v>
      </c>
      <c r="F123" s="18"/>
      <c r="G123" s="18">
        <f t="shared" si="7"/>
        <v>124.03403275332651</v>
      </c>
      <c r="H123" s="12"/>
      <c r="I123" s="4">
        <v>3455.86</v>
      </c>
      <c r="J123" s="4">
        <f>I123+I124+I125</f>
        <v>5589.58</v>
      </c>
      <c r="K123" s="4">
        <v>4.08</v>
      </c>
      <c r="L123" s="4">
        <f>I123*K123/J123</f>
        <v>2.5225345732595295</v>
      </c>
    </row>
    <row r="124" spans="1:12" s="4" customFormat="1" ht="18.75">
      <c r="A124" s="3" t="e">
        <f t="shared" si="8"/>
        <v>#REF!</v>
      </c>
      <c r="B124" s="6" t="s">
        <v>156</v>
      </c>
      <c r="C124" s="8">
        <v>168.41</v>
      </c>
      <c r="D124" s="8">
        <v>206.74</v>
      </c>
      <c r="E124" s="8">
        <f t="shared" si="5"/>
        <v>38.330000000000013</v>
      </c>
      <c r="F124" s="18"/>
      <c r="G124" s="18">
        <f t="shared" si="7"/>
        <v>122.75993112047978</v>
      </c>
      <c r="H124" s="12"/>
      <c r="I124" s="4">
        <v>1750.52</v>
      </c>
      <c r="L124" s="4">
        <f>I124*K123/J123</f>
        <v>1.2777563967239043</v>
      </c>
    </row>
    <row r="125" spans="1:12" s="4" customFormat="1" ht="18.75">
      <c r="A125" s="3" t="e">
        <f t="shared" si="8"/>
        <v>#REF!</v>
      </c>
      <c r="B125" s="6" t="s">
        <v>157</v>
      </c>
      <c r="C125" s="8">
        <v>34.78</v>
      </c>
      <c r="D125" s="8">
        <v>45.26</v>
      </c>
      <c r="E125" s="8">
        <f t="shared" si="5"/>
        <v>10.479999999999997</v>
      </c>
      <c r="F125" s="18"/>
      <c r="G125" s="18">
        <f t="shared" si="7"/>
        <v>130.13225991949395</v>
      </c>
      <c r="H125" s="12"/>
      <c r="I125" s="4">
        <v>383.2</v>
      </c>
      <c r="L125" s="4">
        <f>I125*K123/J123</f>
        <v>0.27970903001656655</v>
      </c>
    </row>
    <row r="126" spans="1:12" s="4" customFormat="1" ht="18.75">
      <c r="A126" s="3" t="e">
        <f t="shared" si="8"/>
        <v>#REF!</v>
      </c>
      <c r="B126" s="6" t="s">
        <v>111</v>
      </c>
      <c r="C126" s="8">
        <v>249.73</v>
      </c>
      <c r="D126" s="8">
        <v>303.25</v>
      </c>
      <c r="E126" s="8">
        <f t="shared" si="5"/>
        <v>53.52000000000001</v>
      </c>
      <c r="F126" s="18">
        <v>28</v>
      </c>
      <c r="G126" s="18">
        <f t="shared" si="7"/>
        <v>121.43114563728827</v>
      </c>
      <c r="H126" s="12"/>
      <c r="I126" s="4">
        <v>3828.5</v>
      </c>
      <c r="J126" s="4">
        <f>I126+I127</f>
        <v>6615.4</v>
      </c>
      <c r="K126" s="4">
        <v>12.14</v>
      </c>
      <c r="L126" s="4">
        <f>K126*I126/J126</f>
        <v>7.0257263355201509</v>
      </c>
    </row>
    <row r="127" spans="1:12" s="4" customFormat="1" ht="18.75">
      <c r="A127" s="3" t="e">
        <f t="shared" si="8"/>
        <v>#REF!</v>
      </c>
      <c r="B127" s="6" t="s">
        <v>112</v>
      </c>
      <c r="C127" s="8">
        <v>249.73</v>
      </c>
      <c r="D127" s="8">
        <v>303.25</v>
      </c>
      <c r="E127" s="8">
        <f t="shared" si="5"/>
        <v>53.52000000000001</v>
      </c>
      <c r="F127" s="18">
        <v>20</v>
      </c>
      <c r="G127" s="18">
        <f t="shared" si="7"/>
        <v>121.43114563728827</v>
      </c>
      <c r="H127" s="12"/>
      <c r="I127" s="4">
        <v>2786.9</v>
      </c>
      <c r="L127" s="4">
        <f>I127*K126/J126</f>
        <v>5.1142736644798505</v>
      </c>
    </row>
    <row r="128" spans="1:12" s="4" customFormat="1" ht="18.75">
      <c r="A128" s="3" t="e">
        <f t="shared" si="8"/>
        <v>#REF!</v>
      </c>
      <c r="B128" s="6" t="s">
        <v>113</v>
      </c>
      <c r="C128" s="8">
        <v>304.85000000000002</v>
      </c>
      <c r="D128" s="8">
        <v>334.23</v>
      </c>
      <c r="E128" s="8">
        <f t="shared" si="5"/>
        <v>29.379999999999995</v>
      </c>
      <c r="F128" s="18"/>
      <c r="G128" s="18">
        <f t="shared" si="7"/>
        <v>109.63752665245204</v>
      </c>
      <c r="H128" s="12"/>
    </row>
    <row r="129" spans="1:12" s="4" customFormat="1" ht="18.75">
      <c r="A129" s="3" t="e">
        <f t="shared" si="8"/>
        <v>#REF!</v>
      </c>
      <c r="B129" s="6" t="s">
        <v>158</v>
      </c>
      <c r="C129" s="8">
        <v>91.23</v>
      </c>
      <c r="D129" s="8">
        <v>102.12</v>
      </c>
      <c r="E129" s="8">
        <f t="shared" si="5"/>
        <v>10.89</v>
      </c>
      <c r="F129" s="18"/>
      <c r="G129" s="18">
        <f t="shared" si="7"/>
        <v>111.93686287405458</v>
      </c>
      <c r="H129" s="12"/>
      <c r="I129" s="4">
        <v>1068.94</v>
      </c>
      <c r="J129" s="4">
        <f>I129+I130</f>
        <v>2091.63</v>
      </c>
      <c r="K129" s="4">
        <v>199.83</v>
      </c>
      <c r="L129" s="4">
        <f>I129*K129/J129</f>
        <v>102.12431462543567</v>
      </c>
    </row>
    <row r="130" spans="1:12" s="4" customFormat="1" ht="18.75">
      <c r="A130" s="3" t="e">
        <f t="shared" si="8"/>
        <v>#REF!</v>
      </c>
      <c r="B130" s="6" t="s">
        <v>159</v>
      </c>
      <c r="C130" s="8">
        <v>91.23</v>
      </c>
      <c r="D130" s="8">
        <v>97.71</v>
      </c>
      <c r="E130" s="8">
        <f t="shared" si="5"/>
        <v>6.4799999999999898</v>
      </c>
      <c r="F130" s="18"/>
      <c r="G130" s="18">
        <f t="shared" si="7"/>
        <v>107.10292666885893</v>
      </c>
      <c r="H130" s="12"/>
      <c r="I130" s="4">
        <v>1022.69</v>
      </c>
      <c r="L130" s="4">
        <f>I130*K129/J129</f>
        <v>97.705685374564339</v>
      </c>
    </row>
    <row r="131" spans="1:12" s="4" customFormat="1" ht="18.75">
      <c r="A131" s="3" t="e">
        <f t="shared" si="8"/>
        <v>#REF!</v>
      </c>
      <c r="B131" s="6" t="s">
        <v>114</v>
      </c>
      <c r="C131" s="8"/>
      <c r="D131" s="8"/>
      <c r="E131" s="8">
        <f t="shared" si="5"/>
        <v>0</v>
      </c>
      <c r="F131" s="18"/>
      <c r="G131" s="18" t="e">
        <f t="shared" si="7"/>
        <v>#DIV/0!</v>
      </c>
      <c r="H131" s="12"/>
    </row>
    <row r="132" spans="1:12" s="4" customFormat="1" ht="18.75">
      <c r="A132" s="3" t="e">
        <f t="shared" si="8"/>
        <v>#REF!</v>
      </c>
      <c r="B132" s="6" t="s">
        <v>115</v>
      </c>
      <c r="C132" s="8">
        <v>143.37</v>
      </c>
      <c r="D132" s="8"/>
      <c r="E132" s="8">
        <f t="shared" si="5"/>
        <v>-143.37</v>
      </c>
      <c r="F132" s="18">
        <v>5</v>
      </c>
      <c r="G132" s="18">
        <f t="shared" si="7"/>
        <v>0</v>
      </c>
      <c r="H132" s="12"/>
    </row>
    <row r="133" spans="1:12" s="4" customFormat="1" ht="18.75">
      <c r="A133" s="3" t="e">
        <f>#REF!+1</f>
        <v>#REF!</v>
      </c>
      <c r="B133" s="6" t="s">
        <v>160</v>
      </c>
      <c r="C133" s="8"/>
      <c r="D133" s="8"/>
      <c r="E133" s="8">
        <f t="shared" si="5"/>
        <v>0</v>
      </c>
      <c r="F133" s="18"/>
      <c r="G133" s="18" t="e">
        <f t="shared" si="7"/>
        <v>#DIV/0!</v>
      </c>
      <c r="H133" s="12"/>
      <c r="I133" s="4">
        <v>2540.61</v>
      </c>
      <c r="J133" s="4">
        <f>I133+I134</f>
        <v>4164.33</v>
      </c>
      <c r="K133" s="4">
        <v>29.29</v>
      </c>
      <c r="L133" s="4">
        <f>I133*K133/J133</f>
        <v>17.869493267824595</v>
      </c>
    </row>
    <row r="134" spans="1:12" s="4" customFormat="1" ht="18.75">
      <c r="A134" s="3" t="e">
        <f t="shared" si="8"/>
        <v>#REF!</v>
      </c>
      <c r="B134" s="6" t="s">
        <v>161</v>
      </c>
      <c r="C134" s="8"/>
      <c r="D134" s="8"/>
      <c r="E134" s="8">
        <f t="shared" ref="E134:E169" si="9">D134-C134</f>
        <v>0</v>
      </c>
      <c r="F134" s="18"/>
      <c r="G134" s="18" t="e">
        <f t="shared" si="7"/>
        <v>#DIV/0!</v>
      </c>
      <c r="H134" s="12"/>
      <c r="I134" s="4">
        <v>1623.72</v>
      </c>
      <c r="L134" s="4">
        <f>K133*I134/J133</f>
        <v>11.420506732175403</v>
      </c>
    </row>
    <row r="135" spans="1:12" s="4" customFormat="1" ht="18.75">
      <c r="A135" s="3" t="e">
        <f t="shared" si="8"/>
        <v>#REF!</v>
      </c>
      <c r="B135" s="6" t="s">
        <v>116</v>
      </c>
      <c r="C135" s="14"/>
      <c r="D135" s="8"/>
      <c r="E135" s="8">
        <f t="shared" si="9"/>
        <v>0</v>
      </c>
      <c r="F135" s="18"/>
      <c r="G135" s="18" t="e">
        <f t="shared" si="7"/>
        <v>#DIV/0!</v>
      </c>
      <c r="H135" s="19"/>
    </row>
    <row r="136" spans="1:12" s="4" customFormat="1" ht="18.75">
      <c r="A136" s="3" t="e">
        <f t="shared" si="8"/>
        <v>#REF!</v>
      </c>
      <c r="B136" s="6" t="s">
        <v>117</v>
      </c>
      <c r="C136" s="8">
        <v>702.24</v>
      </c>
      <c r="D136" s="8">
        <v>312.51</v>
      </c>
      <c r="E136" s="8">
        <f t="shared" si="9"/>
        <v>-389.73</v>
      </c>
      <c r="F136" s="18">
        <v>8</v>
      </c>
      <c r="G136" s="18">
        <f t="shared" si="7"/>
        <v>44.501879699248121</v>
      </c>
      <c r="H136" s="12"/>
    </row>
    <row r="137" spans="1:12" s="4" customFormat="1" ht="18.75">
      <c r="A137" s="3" t="e">
        <f t="shared" si="8"/>
        <v>#REF!</v>
      </c>
      <c r="B137" s="6" t="s">
        <v>118</v>
      </c>
      <c r="C137" s="14"/>
      <c r="D137" s="8"/>
      <c r="E137" s="8">
        <f t="shared" si="9"/>
        <v>0</v>
      </c>
      <c r="F137" s="18"/>
      <c r="G137" s="18" t="e">
        <f t="shared" si="7"/>
        <v>#DIV/0!</v>
      </c>
      <c r="H137" s="12"/>
    </row>
    <row r="138" spans="1:12" s="4" customFormat="1" ht="18.75">
      <c r="A138" s="3" t="e">
        <f t="shared" si="8"/>
        <v>#REF!</v>
      </c>
      <c r="B138" s="6" t="s">
        <v>119</v>
      </c>
      <c r="C138" s="8">
        <v>153.37</v>
      </c>
      <c r="D138" s="8">
        <v>142.80000000000001</v>
      </c>
      <c r="E138" s="8">
        <f t="shared" si="9"/>
        <v>-10.569999999999993</v>
      </c>
      <c r="F138" s="18"/>
      <c r="G138" s="18">
        <f t="shared" si="7"/>
        <v>93.108169785486083</v>
      </c>
      <c r="H138" s="12"/>
    </row>
    <row r="139" spans="1:12" s="4" customFormat="1" ht="18.75">
      <c r="A139" s="3" t="e">
        <f t="shared" si="8"/>
        <v>#REF!</v>
      </c>
      <c r="B139" s="6" t="s">
        <v>120</v>
      </c>
      <c r="C139" s="8"/>
      <c r="D139" s="8"/>
      <c r="E139" s="8">
        <f t="shared" si="9"/>
        <v>0</v>
      </c>
      <c r="F139" s="18"/>
      <c r="G139" s="18" t="e">
        <f t="shared" si="7"/>
        <v>#DIV/0!</v>
      </c>
      <c r="H139" s="12"/>
    </row>
    <row r="140" spans="1:12" s="4" customFormat="1" ht="18.75">
      <c r="A140" s="3" t="e">
        <f t="shared" si="8"/>
        <v>#REF!</v>
      </c>
      <c r="B140" s="6" t="s">
        <v>121</v>
      </c>
      <c r="C140" s="14"/>
      <c r="D140" s="8"/>
      <c r="E140" s="8">
        <f t="shared" si="9"/>
        <v>0</v>
      </c>
      <c r="F140" s="18"/>
      <c r="G140" s="18" t="e">
        <f t="shared" si="7"/>
        <v>#DIV/0!</v>
      </c>
      <c r="H140" s="12"/>
    </row>
    <row r="141" spans="1:12" s="4" customFormat="1" ht="18.75">
      <c r="A141" s="3" t="e">
        <f t="shared" si="8"/>
        <v>#REF!</v>
      </c>
      <c r="B141" s="6" t="s">
        <v>122</v>
      </c>
      <c r="C141" s="14"/>
      <c r="D141" s="8"/>
      <c r="E141" s="8">
        <f t="shared" si="9"/>
        <v>0</v>
      </c>
      <c r="F141" s="18"/>
      <c r="G141" s="18" t="e">
        <f t="shared" si="7"/>
        <v>#DIV/0!</v>
      </c>
      <c r="H141" s="12"/>
    </row>
    <row r="142" spans="1:12" s="4" customFormat="1" ht="18.75">
      <c r="A142" s="3" t="e">
        <f t="shared" si="8"/>
        <v>#REF!</v>
      </c>
      <c r="B142" s="6" t="s">
        <v>162</v>
      </c>
      <c r="C142" s="8"/>
      <c r="D142" s="8">
        <v>0</v>
      </c>
      <c r="E142" s="8">
        <f t="shared" si="9"/>
        <v>0</v>
      </c>
      <c r="F142" s="18"/>
      <c r="G142" s="18" t="e">
        <f t="shared" si="7"/>
        <v>#DIV/0!</v>
      </c>
      <c r="H142" s="12"/>
      <c r="I142" s="4">
        <v>9991.3799999999992</v>
      </c>
      <c r="J142" s="4">
        <f>I142+I143</f>
        <v>10214.379999999999</v>
      </c>
      <c r="K142" s="4">
        <v>15.26</v>
      </c>
      <c r="L142" s="4">
        <f>I142*K142/J142</f>
        <v>14.926844194165481</v>
      </c>
    </row>
    <row r="143" spans="1:12" s="4" customFormat="1" ht="18.75">
      <c r="A143" s="3" t="e">
        <f t="shared" si="8"/>
        <v>#REF!</v>
      </c>
      <c r="B143" s="6" t="s">
        <v>163</v>
      </c>
      <c r="C143" s="8">
        <v>7.88</v>
      </c>
      <c r="D143" s="8">
        <v>31.96</v>
      </c>
      <c r="E143" s="8">
        <f t="shared" si="9"/>
        <v>24.080000000000002</v>
      </c>
      <c r="F143" s="18"/>
      <c r="G143" s="18">
        <f t="shared" si="7"/>
        <v>405.58375634517773</v>
      </c>
      <c r="H143" s="12"/>
      <c r="I143" s="4">
        <v>223</v>
      </c>
      <c r="L143" s="4">
        <f>I143*K142/J142</f>
        <v>0.33315580583451959</v>
      </c>
    </row>
    <row r="144" spans="1:12" s="4" customFormat="1" ht="18.75">
      <c r="A144" s="3" t="e">
        <f t="shared" si="8"/>
        <v>#REF!</v>
      </c>
      <c r="B144" s="6" t="s">
        <v>123</v>
      </c>
      <c r="C144" s="14"/>
      <c r="D144" s="8"/>
      <c r="E144" s="8">
        <f t="shared" si="9"/>
        <v>0</v>
      </c>
      <c r="F144" s="18"/>
      <c r="G144" s="18" t="e">
        <f t="shared" si="7"/>
        <v>#DIV/0!</v>
      </c>
      <c r="H144" s="12"/>
    </row>
    <row r="145" spans="1:12" s="4" customFormat="1" ht="18.75">
      <c r="A145" s="3" t="e">
        <f t="shared" si="8"/>
        <v>#REF!</v>
      </c>
      <c r="B145" s="6" t="s">
        <v>124</v>
      </c>
      <c r="C145" s="8"/>
      <c r="D145" s="8"/>
      <c r="E145" s="8">
        <f t="shared" si="9"/>
        <v>0</v>
      </c>
      <c r="F145" s="18"/>
      <c r="G145" s="18" t="e">
        <f t="shared" si="7"/>
        <v>#DIV/0!</v>
      </c>
      <c r="H145" s="12"/>
    </row>
    <row r="146" spans="1:12" s="4" customFormat="1" ht="18.75">
      <c r="A146" s="3" t="e">
        <f t="shared" si="8"/>
        <v>#REF!</v>
      </c>
      <c r="B146" s="6" t="s">
        <v>125</v>
      </c>
      <c r="C146" s="8"/>
      <c r="D146" s="8"/>
      <c r="E146" s="8">
        <f t="shared" si="9"/>
        <v>0</v>
      </c>
      <c r="F146" s="18"/>
      <c r="G146" s="18" t="e">
        <f t="shared" si="7"/>
        <v>#DIV/0!</v>
      </c>
      <c r="H146" s="12"/>
    </row>
    <row r="147" spans="1:12" s="4" customFormat="1" ht="18.75">
      <c r="A147" s="3" t="e">
        <f t="shared" si="8"/>
        <v>#REF!</v>
      </c>
      <c r="B147" s="6" t="s">
        <v>126</v>
      </c>
      <c r="C147" s="8">
        <v>201.4</v>
      </c>
      <c r="D147" s="8">
        <v>212.06</v>
      </c>
      <c r="E147" s="8">
        <f t="shared" si="9"/>
        <v>10.659999999999997</v>
      </c>
      <c r="F147" s="18">
        <v>9</v>
      </c>
      <c r="G147" s="18">
        <f t="shared" si="7"/>
        <v>105.29294935451836</v>
      </c>
      <c r="H147" s="12"/>
      <c r="I147" s="4">
        <v>2281.75</v>
      </c>
      <c r="J147" s="4">
        <f>I147+I148</f>
        <v>3151.93</v>
      </c>
      <c r="K147" s="4">
        <v>7.48</v>
      </c>
      <c r="L147" s="4">
        <f>I147*K147/J147</f>
        <v>5.4149330727522509</v>
      </c>
    </row>
    <row r="148" spans="1:12" s="4" customFormat="1" ht="18.75">
      <c r="A148" s="3" t="e">
        <f t="shared" si="8"/>
        <v>#REF!</v>
      </c>
      <c r="B148" s="6" t="s">
        <v>127</v>
      </c>
      <c r="C148" s="8"/>
      <c r="D148" s="8"/>
      <c r="E148" s="8">
        <f t="shared" si="9"/>
        <v>0</v>
      </c>
      <c r="F148" s="18"/>
      <c r="G148" s="18" t="e">
        <f t="shared" si="7"/>
        <v>#DIV/0!</v>
      </c>
      <c r="H148" s="12"/>
      <c r="I148" s="4">
        <v>870.18</v>
      </c>
      <c r="L148" s="4">
        <f>I148*K147/J147</f>
        <v>2.06506692724775</v>
      </c>
    </row>
    <row r="149" spans="1:12" s="4" customFormat="1" ht="18.75">
      <c r="A149" s="3" t="e">
        <f t="shared" si="8"/>
        <v>#REF!</v>
      </c>
      <c r="B149" s="6" t="s">
        <v>128</v>
      </c>
      <c r="C149" s="8">
        <v>1164.58</v>
      </c>
      <c r="D149" s="8">
        <f>615.29+644.03</f>
        <v>1259.32</v>
      </c>
      <c r="E149" s="8">
        <f t="shared" si="9"/>
        <v>94.740000000000009</v>
      </c>
      <c r="F149" s="18"/>
      <c r="G149" s="18">
        <f t="shared" si="7"/>
        <v>108.13512167476686</v>
      </c>
      <c r="H149" s="12"/>
    </row>
    <row r="150" spans="1:12" s="4" customFormat="1" ht="18.75">
      <c r="A150" s="3" t="e">
        <f t="shared" si="8"/>
        <v>#REF!</v>
      </c>
      <c r="B150" s="6" t="s">
        <v>129</v>
      </c>
      <c r="C150" s="14">
        <v>354.83</v>
      </c>
      <c r="D150" s="8"/>
      <c r="E150" s="8">
        <f t="shared" si="9"/>
        <v>-354.83</v>
      </c>
      <c r="F150" s="18"/>
      <c r="G150" s="18">
        <f t="shared" si="7"/>
        <v>0</v>
      </c>
      <c r="H150" s="12"/>
    </row>
    <row r="151" spans="1:12" s="4" customFormat="1" ht="18.75">
      <c r="A151" s="3" t="e">
        <f t="shared" si="8"/>
        <v>#REF!</v>
      </c>
      <c r="B151" s="6" t="s">
        <v>130</v>
      </c>
      <c r="C151" s="14"/>
      <c r="D151" s="8"/>
      <c r="E151" s="8">
        <f t="shared" si="9"/>
        <v>0</v>
      </c>
      <c r="F151" s="18"/>
      <c r="G151" s="18" t="e">
        <f t="shared" si="7"/>
        <v>#DIV/0!</v>
      </c>
      <c r="H151" s="12"/>
    </row>
    <row r="152" spans="1:12" s="4" customFormat="1" ht="18.75">
      <c r="A152" s="3" t="e">
        <f t="shared" si="8"/>
        <v>#REF!</v>
      </c>
      <c r="B152" s="6" t="s">
        <v>131</v>
      </c>
      <c r="C152" s="8"/>
      <c r="D152" s="8"/>
      <c r="E152" s="8">
        <f t="shared" si="9"/>
        <v>0</v>
      </c>
      <c r="F152" s="18">
        <v>2</v>
      </c>
      <c r="G152" s="18" t="e">
        <f t="shared" si="7"/>
        <v>#DIV/0!</v>
      </c>
      <c r="H152" s="12"/>
    </row>
    <row r="153" spans="1:12" s="4" customFormat="1" ht="18.75">
      <c r="A153" s="3" t="e">
        <f t="shared" si="8"/>
        <v>#REF!</v>
      </c>
      <c r="B153" s="6" t="s">
        <v>132</v>
      </c>
      <c r="C153" s="14"/>
      <c r="D153" s="8"/>
      <c r="E153" s="8">
        <f t="shared" si="9"/>
        <v>0</v>
      </c>
      <c r="F153" s="18"/>
      <c r="G153" s="18" t="e">
        <f t="shared" si="7"/>
        <v>#DIV/0!</v>
      </c>
      <c r="H153" s="12"/>
    </row>
    <row r="154" spans="1:12" s="4" customFormat="1" ht="18.75">
      <c r="A154" s="3" t="e">
        <f t="shared" si="8"/>
        <v>#REF!</v>
      </c>
      <c r="B154" s="6" t="s">
        <v>133</v>
      </c>
      <c r="C154" s="14"/>
      <c r="D154" s="8"/>
      <c r="E154" s="8">
        <f t="shared" si="9"/>
        <v>0</v>
      </c>
      <c r="F154" s="18"/>
      <c r="G154" s="18" t="e">
        <f t="shared" si="7"/>
        <v>#DIV/0!</v>
      </c>
      <c r="H154" s="12"/>
    </row>
    <row r="155" spans="1:12" s="4" customFormat="1" ht="18.75">
      <c r="A155" s="3" t="e">
        <f>#REF!+1</f>
        <v>#REF!</v>
      </c>
      <c r="B155" s="6" t="s">
        <v>134</v>
      </c>
      <c r="C155" s="14"/>
      <c r="D155" s="8"/>
      <c r="E155" s="8">
        <f t="shared" si="9"/>
        <v>0</v>
      </c>
      <c r="F155" s="18"/>
      <c r="G155" s="18" t="e">
        <f t="shared" si="7"/>
        <v>#DIV/0!</v>
      </c>
      <c r="H155" s="12"/>
    </row>
    <row r="156" spans="1:12" s="4" customFormat="1" ht="18.75">
      <c r="A156" s="3" t="e">
        <f t="shared" si="8"/>
        <v>#REF!</v>
      </c>
      <c r="B156" s="6" t="s">
        <v>135</v>
      </c>
      <c r="C156" s="14"/>
      <c r="D156" s="8"/>
      <c r="E156" s="8">
        <f t="shared" si="9"/>
        <v>0</v>
      </c>
      <c r="F156" s="18"/>
      <c r="G156" s="18" t="e">
        <f t="shared" si="7"/>
        <v>#DIV/0!</v>
      </c>
      <c r="H156" s="12"/>
    </row>
    <row r="157" spans="1:12" s="4" customFormat="1" ht="18.75">
      <c r="A157" s="3" t="e">
        <f t="shared" si="8"/>
        <v>#REF!</v>
      </c>
      <c r="B157" s="6" t="s">
        <v>136</v>
      </c>
      <c r="C157" s="14"/>
      <c r="D157" s="8"/>
      <c r="E157" s="8">
        <f t="shared" si="9"/>
        <v>0</v>
      </c>
      <c r="F157" s="18"/>
      <c r="G157" s="18" t="e">
        <f t="shared" si="7"/>
        <v>#DIV/0!</v>
      </c>
      <c r="H157" s="12"/>
    </row>
    <row r="158" spans="1:12" s="4" customFormat="1" ht="18.75">
      <c r="A158" s="3" t="e">
        <f t="shared" si="8"/>
        <v>#REF!</v>
      </c>
      <c r="B158" s="6" t="s">
        <v>137</v>
      </c>
      <c r="C158" s="14"/>
      <c r="D158" s="8"/>
      <c r="E158" s="8">
        <f t="shared" si="9"/>
        <v>0</v>
      </c>
      <c r="F158" s="18"/>
      <c r="G158" s="18" t="e">
        <f t="shared" si="7"/>
        <v>#DIV/0!</v>
      </c>
      <c r="H158" s="12"/>
    </row>
    <row r="159" spans="1:12" s="4" customFormat="1" ht="18.75">
      <c r="A159" s="3" t="e">
        <f t="shared" si="8"/>
        <v>#REF!</v>
      </c>
      <c r="B159" s="6" t="s">
        <v>138</v>
      </c>
      <c r="C159" s="8"/>
      <c r="D159" s="8"/>
      <c r="E159" s="8">
        <f t="shared" si="9"/>
        <v>0</v>
      </c>
      <c r="F159" s="18"/>
      <c r="G159" s="18" t="e">
        <f t="shared" si="7"/>
        <v>#DIV/0!</v>
      </c>
      <c r="H159" s="12"/>
      <c r="I159" s="4">
        <v>2555.4899999999998</v>
      </c>
      <c r="J159" s="4">
        <f>I159+I160</f>
        <v>5104.3099999999995</v>
      </c>
      <c r="K159" s="4">
        <v>25.73</v>
      </c>
      <c r="L159" s="4">
        <f>I159*K159/J159</f>
        <v>12.881811194852979</v>
      </c>
    </row>
    <row r="160" spans="1:12" s="4" customFormat="1" ht="18.75">
      <c r="A160" s="3" t="e">
        <f t="shared" si="8"/>
        <v>#REF!</v>
      </c>
      <c r="B160" s="6" t="s">
        <v>139</v>
      </c>
      <c r="C160" s="8"/>
      <c r="D160" s="8"/>
      <c r="E160" s="8">
        <f t="shared" si="9"/>
        <v>0</v>
      </c>
      <c r="F160" s="18"/>
      <c r="G160" s="18" t="e">
        <f t="shared" ref="G160:G169" si="10">D160/C160*100</f>
        <v>#DIV/0!</v>
      </c>
      <c r="H160" s="12"/>
      <c r="I160" s="4">
        <v>2548.8199999999997</v>
      </c>
      <c r="L160" s="4">
        <f>I160*K159/J159</f>
        <v>12.848188805147023</v>
      </c>
    </row>
    <row r="161" spans="1:12" s="4" customFormat="1" ht="18.75">
      <c r="A161" s="3" t="e">
        <f t="shared" si="8"/>
        <v>#REF!</v>
      </c>
      <c r="B161" s="6" t="s">
        <v>140</v>
      </c>
      <c r="C161" s="14"/>
      <c r="D161" s="8"/>
      <c r="E161" s="8">
        <f t="shared" si="9"/>
        <v>0</v>
      </c>
      <c r="F161" s="18"/>
      <c r="G161" s="18" t="e">
        <f t="shared" si="10"/>
        <v>#DIV/0!</v>
      </c>
      <c r="H161" s="12"/>
    </row>
    <row r="162" spans="1:12" s="4" customFormat="1" ht="18.75">
      <c r="A162" s="3" t="e">
        <f t="shared" si="8"/>
        <v>#REF!</v>
      </c>
      <c r="B162" s="6" t="s">
        <v>141</v>
      </c>
      <c r="C162" s="8">
        <v>534.23</v>
      </c>
      <c r="D162" s="8">
        <v>645.54</v>
      </c>
      <c r="E162" s="8">
        <f t="shared" si="9"/>
        <v>111.30999999999995</v>
      </c>
      <c r="F162" s="18">
        <v>12</v>
      </c>
      <c r="G162" s="18">
        <f t="shared" si="10"/>
        <v>120.83559515564457</v>
      </c>
      <c r="H162" s="12"/>
    </row>
    <row r="163" spans="1:12" s="4" customFormat="1" ht="18.75">
      <c r="A163" s="3" t="e">
        <f t="shared" ref="A163:A169" si="11">A162+1</f>
        <v>#REF!</v>
      </c>
      <c r="B163" s="6" t="s">
        <v>142</v>
      </c>
      <c r="C163" s="8">
        <v>250.56</v>
      </c>
      <c r="D163" s="8">
        <v>460.21</v>
      </c>
      <c r="E163" s="8">
        <f t="shared" si="9"/>
        <v>209.64999999999998</v>
      </c>
      <c r="F163" s="18"/>
      <c r="G163" s="18">
        <f t="shared" si="10"/>
        <v>183.67257343550446</v>
      </c>
      <c r="H163" s="12"/>
    </row>
    <row r="164" spans="1:12" s="4" customFormat="1" ht="18.75">
      <c r="A164" s="3" t="e">
        <f>#REF!+1</f>
        <v>#REF!</v>
      </c>
      <c r="B164" s="6" t="s">
        <v>168</v>
      </c>
      <c r="C164" s="8">
        <v>323.24</v>
      </c>
      <c r="D164" s="8">
        <v>424.58</v>
      </c>
      <c r="E164" s="8">
        <f t="shared" si="9"/>
        <v>101.33999999999997</v>
      </c>
      <c r="F164" s="18"/>
      <c r="G164" s="18">
        <f t="shared" si="10"/>
        <v>131.35131790619971</v>
      </c>
      <c r="H164" s="12"/>
      <c r="I164" s="4">
        <v>5861.17</v>
      </c>
      <c r="J164" s="4">
        <f>I164+I165+I166</f>
        <v>8627.7100000000009</v>
      </c>
      <c r="K164" s="4">
        <v>4.38</v>
      </c>
      <c r="L164" s="4">
        <f>K164*I164/J164</f>
        <v>2.9755201090439982</v>
      </c>
    </row>
    <row r="165" spans="1:12" s="4" customFormat="1" ht="18.75">
      <c r="A165" s="3" t="e">
        <f t="shared" si="11"/>
        <v>#REF!</v>
      </c>
      <c r="B165" s="6" t="s">
        <v>169</v>
      </c>
      <c r="C165" s="8">
        <v>108.69</v>
      </c>
      <c r="D165" s="8">
        <v>144.59</v>
      </c>
      <c r="E165" s="8">
        <f t="shared" si="9"/>
        <v>35.900000000000006</v>
      </c>
      <c r="F165" s="18"/>
      <c r="G165" s="18">
        <f t="shared" si="10"/>
        <v>133.02971754531237</v>
      </c>
      <c r="H165" s="12"/>
      <c r="I165" s="4">
        <v>1995.93</v>
      </c>
      <c r="L165" s="4">
        <f>I165*K164/J164</f>
        <v>1.0132669503263321</v>
      </c>
    </row>
    <row r="166" spans="1:12" s="4" customFormat="1" ht="18.75">
      <c r="A166" s="3" t="e">
        <f t="shared" si="11"/>
        <v>#REF!</v>
      </c>
      <c r="B166" s="6" t="s">
        <v>170</v>
      </c>
      <c r="C166" s="8">
        <v>56.35</v>
      </c>
      <c r="D166" s="8">
        <v>74.23</v>
      </c>
      <c r="E166" s="8">
        <f t="shared" si="9"/>
        <v>17.880000000000003</v>
      </c>
      <c r="F166" s="18"/>
      <c r="G166" s="18">
        <f t="shared" si="10"/>
        <v>131.73025732031945</v>
      </c>
      <c r="H166" s="12"/>
      <c r="I166" s="4">
        <v>770.61</v>
      </c>
      <c r="L166" s="4">
        <f>I166*K164/J164</f>
        <v>0.39121294062966877</v>
      </c>
    </row>
    <row r="167" spans="1:12" s="4" customFormat="1" ht="18.75">
      <c r="A167" s="3" t="e">
        <f t="shared" si="11"/>
        <v>#REF!</v>
      </c>
      <c r="B167" s="6" t="s">
        <v>143</v>
      </c>
      <c r="C167" s="8">
        <v>724.92</v>
      </c>
      <c r="D167" s="8">
        <v>867.11</v>
      </c>
      <c r="E167" s="8">
        <f t="shared" si="9"/>
        <v>142.19000000000005</v>
      </c>
      <c r="F167" s="18"/>
      <c r="G167" s="18">
        <f t="shared" si="10"/>
        <v>119.61457816034873</v>
      </c>
      <c r="H167" s="12"/>
    </row>
    <row r="168" spans="1:12" s="4" customFormat="1" ht="45">
      <c r="A168" s="3" t="e">
        <f t="shared" si="11"/>
        <v>#REF!</v>
      </c>
      <c r="B168" s="5" t="s">
        <v>144</v>
      </c>
      <c r="C168" s="8"/>
      <c r="D168" s="8"/>
      <c r="E168" s="8">
        <f t="shared" si="9"/>
        <v>0</v>
      </c>
      <c r="F168" s="18"/>
      <c r="G168" s="18" t="e">
        <f t="shared" si="10"/>
        <v>#DIV/0!</v>
      </c>
      <c r="H168" s="19" t="s">
        <v>181</v>
      </c>
    </row>
    <row r="169" spans="1:12" s="4" customFormat="1" ht="18.75">
      <c r="A169" s="3" t="e">
        <f t="shared" si="11"/>
        <v>#REF!</v>
      </c>
      <c r="B169" s="6" t="s">
        <v>145</v>
      </c>
      <c r="C169" s="8">
        <v>2080.2800000000002</v>
      </c>
      <c r="D169" s="8">
        <v>2441.71</v>
      </c>
      <c r="E169" s="8">
        <f t="shared" si="9"/>
        <v>361.42999999999984</v>
      </c>
      <c r="F169" s="18"/>
      <c r="G169" s="18">
        <f t="shared" si="10"/>
        <v>117.37410348606917</v>
      </c>
      <c r="H169" s="12"/>
    </row>
    <row r="170" spans="1:12" s="4" customFormat="1">
      <c r="A170" s="2"/>
      <c r="C170" s="15"/>
      <c r="D170" s="15"/>
      <c r="E170" s="15"/>
      <c r="H170" s="11"/>
    </row>
    <row r="171" spans="1:12" s="4" customFormat="1">
      <c r="C171" s="15"/>
      <c r="D171" s="15"/>
      <c r="E171" s="15"/>
      <c r="H171" s="11"/>
    </row>
    <row r="172" spans="1:12" s="4" customFormat="1" ht="18.75">
      <c r="A172" s="40" t="s">
        <v>175</v>
      </c>
      <c r="B172" s="40"/>
      <c r="C172" s="40"/>
      <c r="D172" s="40"/>
      <c r="E172" s="40"/>
      <c r="F172" s="40"/>
      <c r="G172" s="40"/>
      <c r="H172" s="40"/>
    </row>
    <row r="173" spans="1:12" s="4" customFormat="1">
      <c r="C173" s="15"/>
      <c r="D173" s="15"/>
      <c r="E173" s="15"/>
      <c r="H173" s="11"/>
    </row>
    <row r="174" spans="1:12" s="4" customFormat="1">
      <c r="C174" s="15"/>
      <c r="D174" s="15"/>
      <c r="E174" s="15"/>
      <c r="H174" s="11"/>
    </row>
    <row r="175" spans="1:12" s="4" customFormat="1">
      <c r="C175" s="15"/>
      <c r="D175" s="15"/>
      <c r="E175" s="15"/>
      <c r="H175" s="11"/>
    </row>
    <row r="176" spans="1:12" s="4" customFormat="1">
      <c r="C176" s="15"/>
      <c r="D176" s="15"/>
      <c r="E176" s="15"/>
      <c r="H176" s="11"/>
    </row>
    <row r="177" spans="2:8" s="4" customFormat="1">
      <c r="C177" s="15"/>
      <c r="D177" s="15"/>
      <c r="E177" s="15"/>
      <c r="H177" s="11"/>
    </row>
    <row r="178" spans="2:8" s="4" customFormat="1">
      <c r="B178" s="13" t="s">
        <v>176</v>
      </c>
      <c r="C178" s="15"/>
      <c r="D178" s="15"/>
      <c r="E178" s="15"/>
      <c r="H178" s="11"/>
    </row>
    <row r="179" spans="2:8" s="4" customFormat="1">
      <c r="C179" s="15"/>
      <c r="D179" s="15"/>
      <c r="E179" s="15"/>
      <c r="H179" s="11"/>
    </row>
    <row r="180" spans="2:8" s="4" customFormat="1">
      <c r="C180" s="15"/>
      <c r="D180" s="15"/>
      <c r="E180" s="15"/>
      <c r="H180" s="11"/>
    </row>
    <row r="181" spans="2:8" s="4" customFormat="1">
      <c r="C181" s="15"/>
      <c r="D181" s="15"/>
      <c r="E181" s="15"/>
      <c r="H181" s="11"/>
    </row>
    <row r="182" spans="2:8" s="4" customFormat="1">
      <c r="C182" s="15"/>
      <c r="D182" s="15"/>
      <c r="E182" s="15"/>
      <c r="H182" s="11"/>
    </row>
    <row r="183" spans="2:8" s="4" customFormat="1">
      <c r="C183" s="15"/>
      <c r="D183" s="15"/>
      <c r="E183" s="15"/>
      <c r="H183" s="11"/>
    </row>
    <row r="184" spans="2:8" s="4" customFormat="1">
      <c r="C184" s="15"/>
      <c r="D184" s="15"/>
      <c r="E184" s="15"/>
      <c r="H184" s="11"/>
    </row>
    <row r="185" spans="2:8" s="4" customFormat="1">
      <c r="C185" s="15"/>
      <c r="D185" s="15"/>
      <c r="E185" s="15"/>
      <c r="H185" s="11"/>
    </row>
    <row r="186" spans="2:8" s="4" customFormat="1">
      <c r="C186" s="15"/>
      <c r="D186" s="15"/>
      <c r="E186" s="15"/>
      <c r="H186" s="11"/>
    </row>
    <row r="187" spans="2:8" s="4" customFormat="1">
      <c r="C187" s="15"/>
      <c r="D187" s="15"/>
      <c r="E187" s="15"/>
      <c r="H187" s="11"/>
    </row>
    <row r="188" spans="2:8" s="4" customFormat="1">
      <c r="C188" s="15"/>
      <c r="D188" s="15"/>
      <c r="E188" s="15"/>
      <c r="H188" s="11"/>
    </row>
    <row r="189" spans="2:8" s="4" customFormat="1">
      <c r="C189" s="15"/>
      <c r="D189" s="15"/>
      <c r="E189" s="15"/>
      <c r="H189" s="11"/>
    </row>
    <row r="190" spans="2:8" s="4" customFormat="1">
      <c r="C190" s="15"/>
      <c r="D190" s="15"/>
      <c r="E190" s="15"/>
      <c r="H190" s="11"/>
    </row>
    <row r="191" spans="2:8" s="4" customFormat="1">
      <c r="C191" s="15"/>
      <c r="D191" s="15"/>
      <c r="E191" s="15"/>
      <c r="H191" s="11"/>
    </row>
    <row r="192" spans="2:8" s="4" customFormat="1">
      <c r="C192" s="15"/>
      <c r="D192" s="15"/>
      <c r="E192" s="15"/>
      <c r="H192" s="11"/>
    </row>
    <row r="193" spans="3:8" s="4" customFormat="1">
      <c r="C193" s="15"/>
      <c r="D193" s="15"/>
      <c r="E193" s="15"/>
      <c r="H193" s="11"/>
    </row>
    <row r="194" spans="3:8" s="4" customFormat="1">
      <c r="C194" s="15"/>
      <c r="D194" s="15"/>
      <c r="E194" s="15"/>
      <c r="H194" s="11"/>
    </row>
    <row r="195" spans="3:8" s="4" customFormat="1">
      <c r="C195" s="15"/>
      <c r="D195" s="15"/>
      <c r="E195" s="15"/>
      <c r="H195" s="11"/>
    </row>
    <row r="196" spans="3:8" s="4" customFormat="1">
      <c r="C196" s="15"/>
      <c r="D196" s="15"/>
      <c r="E196" s="15"/>
      <c r="H196" s="11"/>
    </row>
    <row r="197" spans="3:8" s="4" customFormat="1">
      <c r="C197" s="15"/>
      <c r="D197" s="15"/>
      <c r="E197" s="15"/>
      <c r="H197" s="11"/>
    </row>
    <row r="198" spans="3:8" s="4" customFormat="1">
      <c r="C198" s="15"/>
      <c r="D198" s="15"/>
      <c r="E198" s="15"/>
      <c r="H198" s="11"/>
    </row>
    <row r="199" spans="3:8" s="4" customFormat="1">
      <c r="C199" s="15"/>
      <c r="D199" s="15"/>
      <c r="E199" s="15"/>
      <c r="H199" s="11"/>
    </row>
    <row r="200" spans="3:8" s="4" customFormat="1">
      <c r="C200" s="15"/>
      <c r="D200" s="15"/>
      <c r="E200" s="15"/>
      <c r="H200" s="11"/>
    </row>
    <row r="201" spans="3:8" s="4" customFormat="1">
      <c r="C201" s="15"/>
      <c r="D201" s="15"/>
      <c r="E201" s="15"/>
      <c r="H201" s="11"/>
    </row>
    <row r="202" spans="3:8" s="4" customFormat="1">
      <c r="C202" s="15"/>
      <c r="D202" s="15"/>
      <c r="E202" s="15"/>
      <c r="H202" s="11"/>
    </row>
    <row r="203" spans="3:8" s="4" customFormat="1">
      <c r="C203" s="15"/>
      <c r="D203" s="15"/>
      <c r="E203" s="15"/>
      <c r="H203" s="11"/>
    </row>
    <row r="204" spans="3:8" s="4" customFormat="1">
      <c r="C204" s="15"/>
      <c r="D204" s="15"/>
      <c r="E204" s="15"/>
      <c r="H204" s="11"/>
    </row>
    <row r="205" spans="3:8" s="4" customFormat="1">
      <c r="C205" s="15"/>
      <c r="D205" s="15"/>
      <c r="E205" s="15"/>
      <c r="H205" s="11"/>
    </row>
    <row r="206" spans="3:8" s="4" customFormat="1">
      <c r="C206" s="15"/>
      <c r="D206" s="15"/>
      <c r="E206" s="15"/>
      <c r="H206" s="11"/>
    </row>
    <row r="207" spans="3:8" s="4" customFormat="1">
      <c r="C207" s="15"/>
      <c r="D207" s="15"/>
      <c r="E207" s="15"/>
      <c r="H207" s="11"/>
    </row>
    <row r="208" spans="3:8" s="4" customFormat="1">
      <c r="C208" s="15"/>
      <c r="D208" s="15"/>
      <c r="E208" s="15"/>
      <c r="H208" s="11"/>
    </row>
    <row r="209" spans="1:8" s="4" customFormat="1">
      <c r="C209" s="15"/>
      <c r="D209" s="15"/>
      <c r="E209" s="15"/>
      <c r="H209" s="11"/>
    </row>
    <row r="210" spans="1:8" s="4" customFormat="1">
      <c r="C210" s="15"/>
      <c r="D210" s="15"/>
      <c r="E210" s="15"/>
      <c r="H210" s="11"/>
    </row>
    <row r="211" spans="1:8" s="4" customFormat="1">
      <c r="C211" s="15"/>
      <c r="D211" s="15"/>
      <c r="E211" s="15"/>
      <c r="H211" s="11"/>
    </row>
    <row r="212" spans="1:8">
      <c r="A212" s="4"/>
      <c r="B212" s="4"/>
    </row>
    <row r="213" spans="1:8">
      <c r="A213" s="4"/>
      <c r="B213" s="4"/>
      <c r="C213" s="1"/>
      <c r="D213" s="1"/>
      <c r="E213" s="1"/>
      <c r="H213" s="1"/>
    </row>
    <row r="214" spans="1:8">
      <c r="A214" s="4"/>
      <c r="B214" s="4"/>
      <c r="C214" s="1"/>
      <c r="D214" s="1"/>
      <c r="E214" s="1"/>
      <c r="H214" s="1"/>
    </row>
    <row r="215" spans="1:8">
      <c r="A215" s="4"/>
      <c r="B215" s="4"/>
      <c r="C215" s="1"/>
      <c r="D215" s="1"/>
      <c r="E215" s="1"/>
      <c r="H215" s="1"/>
    </row>
    <row r="216" spans="1:8">
      <c r="A216" s="4"/>
      <c r="B216" s="4"/>
      <c r="C216" s="1"/>
      <c r="D216" s="1"/>
      <c r="E216" s="1"/>
      <c r="H216" s="1"/>
    </row>
    <row r="217" spans="1:8">
      <c r="A217" s="4"/>
      <c r="B217" s="4"/>
      <c r="C217" s="1"/>
      <c r="D217" s="1"/>
      <c r="E217" s="1"/>
      <c r="H217" s="1"/>
    </row>
    <row r="218" spans="1:8">
      <c r="A218" s="4"/>
      <c r="B218" s="4"/>
      <c r="C218" s="1"/>
      <c r="D218" s="1"/>
      <c r="E218" s="1"/>
      <c r="H218" s="1"/>
    </row>
    <row r="219" spans="1:8">
      <c r="A219" s="4"/>
      <c r="B219" s="4"/>
      <c r="C219" s="1"/>
      <c r="D219" s="1"/>
      <c r="E219" s="1"/>
      <c r="H219" s="1"/>
    </row>
    <row r="220" spans="1:8">
      <c r="A220" s="4"/>
      <c r="B220" s="4"/>
      <c r="C220" s="1"/>
      <c r="D220" s="1"/>
      <c r="E220" s="1"/>
      <c r="H220" s="1"/>
    </row>
    <row r="221" spans="1:8">
      <c r="A221" s="4"/>
      <c r="B221" s="4"/>
      <c r="C221" s="1"/>
      <c r="D221" s="1"/>
      <c r="E221" s="1"/>
      <c r="H221" s="1"/>
    </row>
    <row r="222" spans="1:8">
      <c r="A222" s="4"/>
      <c r="B222" s="4"/>
      <c r="C222" s="1"/>
      <c r="D222" s="1"/>
      <c r="E222" s="1"/>
      <c r="H222" s="1"/>
    </row>
    <row r="223" spans="1:8">
      <c r="A223" s="4"/>
      <c r="B223" s="4"/>
      <c r="C223" s="1"/>
      <c r="D223" s="1"/>
      <c r="E223" s="1"/>
      <c r="H223" s="1"/>
    </row>
    <row r="224" spans="1:8">
      <c r="A224" s="4"/>
      <c r="B224" s="4"/>
      <c r="C224" s="1"/>
      <c r="D224" s="1"/>
      <c r="E224" s="1"/>
      <c r="H224" s="1"/>
    </row>
    <row r="225" spans="1:8">
      <c r="A225" s="4"/>
      <c r="B225" s="4"/>
      <c r="C225" s="1"/>
      <c r="D225" s="1"/>
      <c r="E225" s="1"/>
      <c r="H225" s="1"/>
    </row>
    <row r="226" spans="1:8">
      <c r="A226" s="4"/>
      <c r="B226" s="4"/>
      <c r="C226" s="1"/>
      <c r="D226" s="1"/>
      <c r="E226" s="1"/>
      <c r="H226" s="1"/>
    </row>
    <row r="227" spans="1:8">
      <c r="A227" s="4"/>
      <c r="B227" s="4"/>
      <c r="C227" s="1"/>
      <c r="D227" s="1"/>
      <c r="E227" s="1"/>
      <c r="H227" s="1"/>
    </row>
    <row r="228" spans="1:8">
      <c r="A228" s="4"/>
      <c r="B228" s="4"/>
      <c r="C228" s="1"/>
      <c r="D228" s="1"/>
      <c r="E228" s="1"/>
      <c r="H228" s="1"/>
    </row>
    <row r="229" spans="1:8">
      <c r="A229" s="4"/>
      <c r="B229" s="4"/>
      <c r="C229" s="1"/>
      <c r="D229" s="1"/>
      <c r="E229" s="1"/>
      <c r="H229" s="1"/>
    </row>
    <row r="230" spans="1:8">
      <c r="A230" s="4"/>
      <c r="B230" s="4"/>
      <c r="C230" s="1"/>
      <c r="D230" s="1"/>
      <c r="E230" s="1"/>
      <c r="H230" s="1"/>
    </row>
    <row r="231" spans="1:8">
      <c r="A231" s="4"/>
      <c r="B231" s="4"/>
      <c r="C231" s="1"/>
      <c r="D231" s="1"/>
      <c r="E231" s="1"/>
      <c r="H231" s="1"/>
    </row>
    <row r="232" spans="1:8">
      <c r="A232" s="4"/>
      <c r="B232" s="4"/>
      <c r="C232" s="1"/>
      <c r="D232" s="1"/>
      <c r="E232" s="1"/>
      <c r="H232" s="1"/>
    </row>
    <row r="233" spans="1:8">
      <c r="A233" s="4"/>
      <c r="B233" s="4"/>
      <c r="C233" s="1"/>
      <c r="D233" s="1"/>
      <c r="E233" s="1"/>
      <c r="H233" s="1"/>
    </row>
    <row r="234" spans="1:8">
      <c r="A234" s="4"/>
      <c r="B234" s="4"/>
      <c r="C234" s="1"/>
      <c r="D234" s="1"/>
      <c r="E234" s="1"/>
      <c r="H234" s="1"/>
    </row>
    <row r="235" spans="1:8">
      <c r="A235" s="4"/>
      <c r="B235" s="4"/>
      <c r="C235" s="1"/>
      <c r="D235" s="1"/>
      <c r="E235" s="1"/>
      <c r="H235" s="1"/>
    </row>
    <row r="236" spans="1:8">
      <c r="A236" s="4"/>
      <c r="B236" s="4"/>
      <c r="C236" s="1"/>
      <c r="D236" s="1"/>
      <c r="E236" s="1"/>
      <c r="H236" s="1"/>
    </row>
    <row r="237" spans="1:8">
      <c r="A237" s="4"/>
      <c r="B237" s="4"/>
      <c r="C237" s="1"/>
      <c r="D237" s="1"/>
      <c r="E237" s="1"/>
      <c r="H237" s="1"/>
    </row>
  </sheetData>
  <mergeCells count="9">
    <mergeCell ref="H10:H11"/>
    <mergeCell ref="A172:H172"/>
    <mergeCell ref="A1:H1"/>
    <mergeCell ref="A2:A4"/>
    <mergeCell ref="B2:B4"/>
    <mergeCell ref="C2:C4"/>
    <mergeCell ref="D2:D4"/>
    <mergeCell ref="F2:F4"/>
    <mergeCell ref="H2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6"/>
  <sheetViews>
    <sheetView topLeftCell="A167" workbookViewId="0">
      <selection activeCell="C31" sqref="C31"/>
    </sheetView>
  </sheetViews>
  <sheetFormatPr defaultRowHeight="15"/>
  <cols>
    <col min="1" max="1" width="6.140625" style="1" customWidth="1"/>
    <col min="2" max="2" width="45.85546875" style="1" customWidth="1"/>
    <col min="3" max="5" width="10.5703125" style="4" customWidth="1"/>
    <col min="6" max="6" width="9.140625" style="4"/>
    <col min="7" max="7" width="15.42578125" style="1" customWidth="1"/>
    <col min="8" max="8" width="17" style="1" customWidth="1"/>
    <col min="9" max="16384" width="9.140625" style="1"/>
  </cols>
  <sheetData>
    <row r="1" spans="1:8" ht="43.5" customHeight="1">
      <c r="A1" s="27" t="s">
        <v>193</v>
      </c>
      <c r="B1" s="27"/>
      <c r="C1" s="27"/>
      <c r="D1" s="27"/>
      <c r="E1" s="27"/>
      <c r="F1" s="27"/>
    </row>
    <row r="2" spans="1:8" ht="15" customHeight="1">
      <c r="A2" s="28" t="s">
        <v>146</v>
      </c>
      <c r="B2" s="32" t="s">
        <v>0</v>
      </c>
      <c r="C2" s="31" t="s">
        <v>195</v>
      </c>
      <c r="D2" s="31" t="s">
        <v>196</v>
      </c>
      <c r="E2" s="35" t="s">
        <v>197</v>
      </c>
      <c r="F2" s="31" t="s">
        <v>147</v>
      </c>
      <c r="G2" s="46"/>
      <c r="H2" s="45" t="s">
        <v>174</v>
      </c>
    </row>
    <row r="3" spans="1:8" ht="95.25" customHeight="1">
      <c r="A3" s="29"/>
      <c r="B3" s="33"/>
      <c r="C3" s="31"/>
      <c r="D3" s="31"/>
      <c r="E3" s="36"/>
      <c r="F3" s="31"/>
      <c r="G3" s="46"/>
      <c r="H3" s="45"/>
    </row>
    <row r="4" spans="1:8" ht="30" customHeight="1">
      <c r="A4" s="30"/>
      <c r="B4" s="34"/>
      <c r="C4" s="31"/>
      <c r="D4" s="31"/>
      <c r="E4" s="37"/>
      <c r="F4" s="31"/>
      <c r="G4" s="26"/>
      <c r="H4" s="45"/>
    </row>
    <row r="5" spans="1:8" ht="18.75">
      <c r="A5" s="3">
        <v>1</v>
      </c>
      <c r="B5" s="9" t="s">
        <v>148</v>
      </c>
      <c r="C5" s="25">
        <v>165.86</v>
      </c>
      <c r="D5" s="25">
        <v>158.25</v>
      </c>
      <c r="E5" s="25">
        <f>D5/C5</f>
        <v>0.95411793078499929</v>
      </c>
      <c r="F5" s="25">
        <v>307.74</v>
      </c>
      <c r="G5" s="25"/>
      <c r="H5" s="25"/>
    </row>
    <row r="6" spans="1:8" ht="18.75">
      <c r="A6" s="3">
        <f>A5+1</f>
        <v>2</v>
      </c>
      <c r="B6" s="9" t="s">
        <v>1</v>
      </c>
      <c r="C6" s="25">
        <v>99.89</v>
      </c>
      <c r="D6" s="25">
        <v>87.32</v>
      </c>
      <c r="E6" s="25">
        <f t="shared" ref="E6:E51" si="0">D6/C6</f>
        <v>0.87416157773550895</v>
      </c>
      <c r="F6" s="25"/>
      <c r="G6" s="25"/>
      <c r="H6" s="25"/>
    </row>
    <row r="7" spans="1:8" ht="18.75">
      <c r="A7" s="3">
        <f>A6+1</f>
        <v>3</v>
      </c>
      <c r="B7" s="9" t="s">
        <v>2</v>
      </c>
      <c r="C7" s="25">
        <v>145.84</v>
      </c>
      <c r="D7" s="25">
        <v>133.26</v>
      </c>
      <c r="E7" s="25">
        <f t="shared" si="0"/>
        <v>0.91374108612177718</v>
      </c>
      <c r="F7" s="25"/>
      <c r="G7" s="25"/>
      <c r="H7" s="25"/>
    </row>
    <row r="8" spans="1:8" ht="18.75">
      <c r="A8" s="3">
        <f t="shared" ref="A8:A16" si="1">A7+1</f>
        <v>4</v>
      </c>
      <c r="B8" s="9" t="s">
        <v>3</v>
      </c>
      <c r="C8" s="25">
        <v>78.77</v>
      </c>
      <c r="D8" s="25">
        <v>77.47</v>
      </c>
      <c r="E8" s="25">
        <f t="shared" si="0"/>
        <v>0.98349625491938564</v>
      </c>
      <c r="F8" s="25"/>
      <c r="G8" s="25"/>
      <c r="H8" s="25"/>
    </row>
    <row r="9" spans="1:8" ht="18.75">
      <c r="A9" s="3">
        <f t="shared" si="1"/>
        <v>5</v>
      </c>
      <c r="B9" s="9" t="s">
        <v>4</v>
      </c>
      <c r="C9" s="25">
        <v>207.47</v>
      </c>
      <c r="D9" s="25">
        <v>194.73</v>
      </c>
      <c r="E9" s="25">
        <f t="shared" si="0"/>
        <v>0.93859353159492931</v>
      </c>
      <c r="F9" s="25"/>
      <c r="G9" s="25"/>
      <c r="H9" s="25"/>
    </row>
    <row r="10" spans="1:8" ht="18.75">
      <c r="A10" s="3">
        <f t="shared" si="1"/>
        <v>6</v>
      </c>
      <c r="B10" s="9" t="s">
        <v>5</v>
      </c>
      <c r="C10" s="25">
        <v>132.72999999999999</v>
      </c>
      <c r="D10" s="25">
        <v>121.73</v>
      </c>
      <c r="E10" s="25">
        <f t="shared" si="0"/>
        <v>0.91712499058238539</v>
      </c>
      <c r="F10" s="25"/>
      <c r="G10" s="25"/>
      <c r="H10" s="25"/>
    </row>
    <row r="11" spans="1:8" ht="18.75">
      <c r="A11" s="3">
        <f t="shared" si="1"/>
        <v>7</v>
      </c>
      <c r="B11" s="9" t="s">
        <v>6</v>
      </c>
      <c r="C11" s="25">
        <v>122.33</v>
      </c>
      <c r="D11" s="25">
        <v>112.12</v>
      </c>
      <c r="E11" s="25">
        <f t="shared" si="0"/>
        <v>0.91653723534701226</v>
      </c>
      <c r="F11" s="25"/>
      <c r="G11" s="25"/>
      <c r="H11" s="25"/>
    </row>
    <row r="12" spans="1:8" ht="18.75">
      <c r="A12" s="3">
        <f t="shared" si="1"/>
        <v>8</v>
      </c>
      <c r="B12" s="9" t="s">
        <v>7</v>
      </c>
      <c r="C12" s="25">
        <v>123.42</v>
      </c>
      <c r="D12" s="25">
        <v>119.65</v>
      </c>
      <c r="E12" s="25">
        <f t="shared" si="0"/>
        <v>0.96945389726138398</v>
      </c>
      <c r="F12" s="25"/>
      <c r="G12" s="25"/>
      <c r="H12" s="25"/>
    </row>
    <row r="13" spans="1:8" s="4" customFormat="1" ht="18.75">
      <c r="A13" s="3">
        <f t="shared" si="1"/>
        <v>9</v>
      </c>
      <c r="B13" s="9" t="s">
        <v>8</v>
      </c>
      <c r="C13" s="25">
        <v>130.06</v>
      </c>
      <c r="D13" s="25">
        <v>118.54</v>
      </c>
      <c r="E13" s="25">
        <f t="shared" si="0"/>
        <v>0.9114254959249577</v>
      </c>
      <c r="F13" s="25"/>
      <c r="G13" s="25"/>
      <c r="H13" s="25"/>
    </row>
    <row r="14" spans="1:8" s="4" customFormat="1" ht="18.75">
      <c r="A14" s="3">
        <f t="shared" si="1"/>
        <v>10</v>
      </c>
      <c r="B14" s="9" t="s">
        <v>9</v>
      </c>
      <c r="C14" s="25">
        <v>79.37</v>
      </c>
      <c r="D14" s="25">
        <v>73.72</v>
      </c>
      <c r="E14" s="25">
        <f t="shared" si="0"/>
        <v>0.92881441350636251</v>
      </c>
      <c r="F14" s="25"/>
      <c r="G14" s="25"/>
      <c r="H14" s="25"/>
    </row>
    <row r="15" spans="1:8" s="4" customFormat="1" ht="18.75">
      <c r="A15" s="3">
        <f t="shared" si="1"/>
        <v>11</v>
      </c>
      <c r="B15" s="9" t="s">
        <v>10</v>
      </c>
      <c r="C15" s="25">
        <v>114.83</v>
      </c>
      <c r="D15" s="25">
        <v>103.99</v>
      </c>
      <c r="E15" s="25">
        <f t="shared" si="0"/>
        <v>0.90559958199076895</v>
      </c>
      <c r="F15" s="25"/>
      <c r="G15" s="25"/>
      <c r="H15" s="25"/>
    </row>
    <row r="16" spans="1:8" s="4" customFormat="1" ht="18.75">
      <c r="A16" s="3">
        <f t="shared" si="1"/>
        <v>12</v>
      </c>
      <c r="B16" s="9" t="s">
        <v>11</v>
      </c>
      <c r="C16" s="25">
        <v>53.31</v>
      </c>
      <c r="D16" s="25">
        <v>50.62</v>
      </c>
      <c r="E16" s="25">
        <f t="shared" si="0"/>
        <v>0.94954042393547167</v>
      </c>
      <c r="F16" s="25"/>
      <c r="G16" s="25"/>
      <c r="H16" s="25"/>
    </row>
    <row r="17" spans="1:11" s="4" customFormat="1" ht="18.75">
      <c r="A17" s="3">
        <f>A16+1</f>
        <v>13</v>
      </c>
      <c r="B17" s="9" t="s">
        <v>12</v>
      </c>
      <c r="C17" s="25">
        <v>97.79</v>
      </c>
      <c r="D17" s="25">
        <v>89.2</v>
      </c>
      <c r="E17" s="25">
        <f t="shared" si="0"/>
        <v>0.91215870743429794</v>
      </c>
      <c r="F17" s="25"/>
      <c r="G17" s="25"/>
      <c r="H17" s="25"/>
    </row>
    <row r="18" spans="1:11" s="4" customFormat="1" ht="18.75">
      <c r="A18" s="3">
        <f>A17+1</f>
        <v>14</v>
      </c>
      <c r="B18" s="9" t="s">
        <v>13</v>
      </c>
      <c r="C18" s="25">
        <v>80.41</v>
      </c>
      <c r="D18" s="25">
        <v>75.010000000000005</v>
      </c>
      <c r="E18" s="25">
        <f t="shared" si="0"/>
        <v>0.93284417361024763</v>
      </c>
      <c r="F18" s="25"/>
      <c r="G18" s="25"/>
      <c r="H18" s="25"/>
    </row>
    <row r="19" spans="1:11" s="4" customFormat="1" ht="18.75">
      <c r="A19" s="3">
        <f t="shared" ref="A19:A22" si="2">A18+1</f>
        <v>15</v>
      </c>
      <c r="B19" s="6" t="s">
        <v>14</v>
      </c>
      <c r="C19" s="25">
        <v>247.79</v>
      </c>
      <c r="D19" s="25">
        <v>256.66000000000003</v>
      </c>
      <c r="E19" s="25">
        <f t="shared" si="0"/>
        <v>1.0357964405343236</v>
      </c>
      <c r="F19" s="25">
        <v>747.92</v>
      </c>
      <c r="G19" s="25"/>
      <c r="H19" s="25"/>
    </row>
    <row r="20" spans="1:11" s="4" customFormat="1" ht="18.75">
      <c r="A20" s="3">
        <f>A19+1</f>
        <v>16</v>
      </c>
      <c r="B20" s="6" t="s">
        <v>15</v>
      </c>
      <c r="C20" s="25">
        <v>221.1</v>
      </c>
      <c r="D20" s="25">
        <v>206.07</v>
      </c>
      <c r="E20" s="25">
        <f t="shared" si="0"/>
        <v>0.93202170963364994</v>
      </c>
      <c r="F20" s="25"/>
      <c r="G20" s="25"/>
      <c r="H20" s="25"/>
    </row>
    <row r="21" spans="1:11" s="4" customFormat="1" ht="18.75">
      <c r="A21" s="3">
        <f t="shared" si="2"/>
        <v>17</v>
      </c>
      <c r="B21" s="6" t="s">
        <v>16</v>
      </c>
      <c r="C21" s="25">
        <v>171.93</v>
      </c>
      <c r="D21" s="25">
        <v>162.55000000000001</v>
      </c>
      <c r="E21" s="25">
        <f t="shared" si="0"/>
        <v>0.94544291281335435</v>
      </c>
      <c r="F21" s="25">
        <v>437.32</v>
      </c>
      <c r="G21" s="25"/>
      <c r="H21" s="25"/>
    </row>
    <row r="22" spans="1:11" s="4" customFormat="1" ht="18.75">
      <c r="A22" s="3">
        <f t="shared" si="2"/>
        <v>18</v>
      </c>
      <c r="B22" s="6" t="s">
        <v>17</v>
      </c>
      <c r="C22" s="25">
        <v>92.89</v>
      </c>
      <c r="D22" s="25">
        <v>81.67</v>
      </c>
      <c r="E22" s="25">
        <f t="shared" si="0"/>
        <v>0.87921197114867045</v>
      </c>
      <c r="F22" s="25">
        <v>309.82</v>
      </c>
      <c r="G22" s="25"/>
      <c r="H22" s="25"/>
    </row>
    <row r="23" spans="1:11" s="4" customFormat="1" ht="18" customHeight="1">
      <c r="A23" s="3">
        <f>A22+1</f>
        <v>19</v>
      </c>
      <c r="B23" s="6" t="s">
        <v>18</v>
      </c>
      <c r="C23" s="25">
        <v>40.03</v>
      </c>
      <c r="D23" s="25">
        <v>33.89</v>
      </c>
      <c r="E23" s="25">
        <f t="shared" si="0"/>
        <v>0.84661503872095922</v>
      </c>
      <c r="F23" s="8">
        <v>149</v>
      </c>
      <c r="G23" s="25"/>
      <c r="H23" s="25"/>
    </row>
    <row r="24" spans="1:11" s="4" customFormat="1" ht="20.25" customHeight="1">
      <c r="A24" s="3">
        <f>A23+1</f>
        <v>20</v>
      </c>
      <c r="B24" s="6" t="s">
        <v>19</v>
      </c>
      <c r="C24" s="25">
        <v>46.12</v>
      </c>
      <c r="D24" s="25">
        <v>41.09</v>
      </c>
      <c r="E24" s="25">
        <f t="shared" si="0"/>
        <v>0.89093668690372951</v>
      </c>
      <c r="F24" s="8">
        <v>104.53</v>
      </c>
      <c r="G24" s="25"/>
      <c r="H24" s="25"/>
    </row>
    <row r="25" spans="1:11" s="4" customFormat="1" ht="18.75">
      <c r="A25" s="3">
        <f t="shared" ref="A25:A33" si="3">A24+1</f>
        <v>21</v>
      </c>
      <c r="B25" s="6" t="s">
        <v>20</v>
      </c>
      <c r="C25" s="25">
        <v>151.15</v>
      </c>
      <c r="D25" s="25">
        <v>119.09</v>
      </c>
      <c r="E25" s="25">
        <f t="shared" si="0"/>
        <v>0.78789282170029773</v>
      </c>
      <c r="F25" s="25">
        <v>319.44</v>
      </c>
      <c r="G25" s="25"/>
      <c r="H25" s="25"/>
      <c r="K25" s="4">
        <f>133.77-22.28</f>
        <v>111.49000000000001</v>
      </c>
    </row>
    <row r="26" spans="1:11" s="4" customFormat="1" ht="18.75">
      <c r="A26" s="3">
        <f t="shared" si="3"/>
        <v>22</v>
      </c>
      <c r="B26" s="6" t="s">
        <v>21</v>
      </c>
      <c r="C26" s="25">
        <v>141.13</v>
      </c>
      <c r="D26" s="25">
        <v>126.55</v>
      </c>
      <c r="E26" s="25">
        <f t="shared" si="0"/>
        <v>0.89669099411889752</v>
      </c>
      <c r="F26" s="25">
        <v>500.6</v>
      </c>
      <c r="G26" s="25"/>
      <c r="H26" s="25"/>
    </row>
    <row r="27" spans="1:11" s="4" customFormat="1" ht="18.75">
      <c r="A27" s="3">
        <f t="shared" si="3"/>
        <v>23</v>
      </c>
      <c r="B27" s="6" t="s">
        <v>150</v>
      </c>
      <c r="C27" s="25">
        <v>46.45</v>
      </c>
      <c r="D27" s="25">
        <v>40.15</v>
      </c>
      <c r="E27" s="25">
        <f t="shared" si="0"/>
        <v>0.86437029063509141</v>
      </c>
      <c r="F27" s="25">
        <v>189.88</v>
      </c>
      <c r="G27" s="25"/>
      <c r="H27" s="25"/>
    </row>
    <row r="28" spans="1:11" s="4" customFormat="1" ht="18.75">
      <c r="A28" s="3">
        <f t="shared" si="3"/>
        <v>24</v>
      </c>
      <c r="B28" s="6" t="s">
        <v>151</v>
      </c>
      <c r="C28" s="25">
        <v>42.76</v>
      </c>
      <c r="D28" s="25">
        <v>37.22</v>
      </c>
      <c r="E28" s="25">
        <f t="shared" si="0"/>
        <v>0.87043966323666977</v>
      </c>
      <c r="F28" s="25">
        <v>165.22</v>
      </c>
      <c r="G28" s="25"/>
      <c r="H28" s="25"/>
    </row>
    <row r="29" spans="1:11" s="4" customFormat="1" ht="18.75">
      <c r="A29" s="3">
        <f t="shared" si="3"/>
        <v>25</v>
      </c>
      <c r="B29" s="6" t="s">
        <v>22</v>
      </c>
      <c r="C29" s="25">
        <v>101.88</v>
      </c>
      <c r="D29" s="25">
        <v>92.04</v>
      </c>
      <c r="E29" s="25">
        <f t="shared" si="0"/>
        <v>0.90341578327444061</v>
      </c>
      <c r="F29" s="25">
        <v>281.13</v>
      </c>
      <c r="G29" s="25"/>
      <c r="H29" s="25"/>
    </row>
    <row r="30" spans="1:11" s="4" customFormat="1" ht="18.75" customHeight="1">
      <c r="A30" s="3">
        <f t="shared" si="3"/>
        <v>26</v>
      </c>
      <c r="B30" s="6" t="s">
        <v>152</v>
      </c>
      <c r="C30" s="25">
        <v>111.49</v>
      </c>
      <c r="D30" s="25">
        <v>79.010000000000005</v>
      </c>
      <c r="E30" s="25">
        <f t="shared" si="0"/>
        <v>0.70867342362543728</v>
      </c>
      <c r="F30" s="25">
        <v>343.64</v>
      </c>
      <c r="G30" s="25"/>
      <c r="H30" s="25"/>
    </row>
    <row r="31" spans="1:11" s="4" customFormat="1" ht="18.75">
      <c r="A31" s="3">
        <f t="shared" si="3"/>
        <v>27</v>
      </c>
      <c r="B31" s="6" t="s">
        <v>153</v>
      </c>
      <c r="C31" s="25">
        <v>22.28</v>
      </c>
      <c r="D31" s="25">
        <v>16.690000000000001</v>
      </c>
      <c r="E31" s="25">
        <f t="shared" si="0"/>
        <v>0.74910233393177739</v>
      </c>
      <c r="F31" s="25">
        <v>71.930000000000007</v>
      </c>
      <c r="G31" s="25"/>
      <c r="H31" s="25"/>
    </row>
    <row r="32" spans="1:11" s="4" customFormat="1" ht="18.75" customHeight="1">
      <c r="A32" s="3">
        <f t="shared" si="3"/>
        <v>28</v>
      </c>
      <c r="B32" s="6" t="s">
        <v>154</v>
      </c>
      <c r="C32" s="25">
        <v>266.16000000000003</v>
      </c>
      <c r="D32" s="25">
        <v>243.55</v>
      </c>
      <c r="E32" s="25">
        <f t="shared" si="0"/>
        <v>0.91505109708446042</v>
      </c>
      <c r="F32" s="25">
        <v>769.55</v>
      </c>
      <c r="G32" s="25"/>
      <c r="H32" s="25"/>
    </row>
    <row r="33" spans="1:10" s="4" customFormat="1" ht="18.75">
      <c r="A33" s="3">
        <f t="shared" si="3"/>
        <v>29</v>
      </c>
      <c r="B33" s="6" t="s">
        <v>155</v>
      </c>
      <c r="C33" s="25">
        <v>76.459999999999994</v>
      </c>
      <c r="D33" s="25">
        <v>69.19</v>
      </c>
      <c r="E33" s="25">
        <f>D33/C33</f>
        <v>0.90491760397593513</v>
      </c>
      <c r="F33" s="25">
        <v>197.16</v>
      </c>
      <c r="G33" s="25"/>
      <c r="H33" s="25"/>
    </row>
    <row r="34" spans="1:10" s="4" customFormat="1" ht="18.75">
      <c r="A34" s="3">
        <f>A33+1</f>
        <v>30</v>
      </c>
      <c r="B34" s="6" t="s">
        <v>23</v>
      </c>
      <c r="C34" s="25">
        <v>86.3</v>
      </c>
      <c r="D34" s="25">
        <v>92.17</v>
      </c>
      <c r="E34" s="25">
        <f t="shared" si="0"/>
        <v>1.0680185399768252</v>
      </c>
      <c r="F34" s="25"/>
      <c r="G34" s="25"/>
      <c r="H34" s="25"/>
    </row>
    <row r="35" spans="1:10" s="4" customFormat="1" ht="18.75">
      <c r="A35" s="3">
        <f>A34+1</f>
        <v>31</v>
      </c>
      <c r="B35" s="6" t="s">
        <v>24</v>
      </c>
      <c r="C35" s="25">
        <v>117.58</v>
      </c>
      <c r="D35" s="25">
        <v>107.88</v>
      </c>
      <c r="E35" s="25">
        <f t="shared" si="0"/>
        <v>0.9175029766967171</v>
      </c>
      <c r="F35" s="25"/>
      <c r="G35" s="25"/>
      <c r="H35" s="25"/>
    </row>
    <row r="36" spans="1:10" s="4" customFormat="1" ht="18.75">
      <c r="A36" s="3">
        <f>A35+1</f>
        <v>32</v>
      </c>
      <c r="B36" s="6" t="s">
        <v>25</v>
      </c>
      <c r="C36" s="25">
        <v>168.18</v>
      </c>
      <c r="D36" s="25">
        <v>153.66999999999999</v>
      </c>
      <c r="E36" s="25">
        <f t="shared" si="0"/>
        <v>0.91372339160423344</v>
      </c>
      <c r="F36" s="25">
        <v>555.99</v>
      </c>
      <c r="G36" s="25"/>
      <c r="H36" s="25"/>
    </row>
    <row r="37" spans="1:10" s="4" customFormat="1" ht="18.75">
      <c r="A37" s="3">
        <f>A36+1</f>
        <v>33</v>
      </c>
      <c r="B37" s="6" t="s">
        <v>26</v>
      </c>
      <c r="C37" s="25">
        <v>183.61</v>
      </c>
      <c r="D37" s="25">
        <v>171.23</v>
      </c>
      <c r="E37" s="25">
        <f t="shared" si="0"/>
        <v>0.93257447851424202</v>
      </c>
      <c r="F37" s="25"/>
      <c r="G37" s="25"/>
      <c r="H37" s="25"/>
    </row>
    <row r="38" spans="1:10" s="4" customFormat="1" ht="18.75">
      <c r="A38" s="3">
        <f t="shared" ref="A38:A46" si="4">A37+1</f>
        <v>34</v>
      </c>
      <c r="B38" s="6" t="s">
        <v>27</v>
      </c>
      <c r="C38" s="25">
        <v>141.57</v>
      </c>
      <c r="D38" s="25">
        <v>129.38</v>
      </c>
      <c r="E38" s="25">
        <f t="shared" si="0"/>
        <v>0.91389418662145938</v>
      </c>
      <c r="F38" s="25">
        <v>414.16</v>
      </c>
      <c r="G38" s="25"/>
      <c r="H38" s="25"/>
    </row>
    <row r="39" spans="1:10" s="4" customFormat="1" ht="18.75">
      <c r="A39" s="3">
        <f t="shared" si="4"/>
        <v>35</v>
      </c>
      <c r="B39" s="6" t="s">
        <v>28</v>
      </c>
      <c r="C39" s="25">
        <v>129.44</v>
      </c>
      <c r="D39" s="25">
        <v>119.97</v>
      </c>
      <c r="E39" s="25">
        <f t="shared" si="0"/>
        <v>0.92683868974042027</v>
      </c>
      <c r="F39" s="25"/>
      <c r="G39" s="25"/>
      <c r="H39" s="25"/>
    </row>
    <row r="40" spans="1:10" s="4" customFormat="1" ht="18.75">
      <c r="A40" s="3">
        <f t="shared" si="4"/>
        <v>36</v>
      </c>
      <c r="B40" s="6" t="s">
        <v>29</v>
      </c>
      <c r="C40" s="25">
        <v>115.74</v>
      </c>
      <c r="D40" s="25">
        <v>105.93</v>
      </c>
      <c r="E40" s="25">
        <f t="shared" si="0"/>
        <v>0.91524105754276841</v>
      </c>
      <c r="F40" s="25">
        <v>396.76</v>
      </c>
      <c r="G40" s="25"/>
      <c r="H40" s="25"/>
    </row>
    <row r="41" spans="1:10" s="4" customFormat="1" ht="18.75">
      <c r="A41" s="3">
        <f t="shared" si="4"/>
        <v>37</v>
      </c>
      <c r="B41" s="6" t="s">
        <v>30</v>
      </c>
      <c r="C41" s="25">
        <v>104.77</v>
      </c>
      <c r="D41" s="25">
        <v>96.52</v>
      </c>
      <c r="E41" s="25">
        <f t="shared" si="0"/>
        <v>0.92125608475708698</v>
      </c>
      <c r="F41" s="25"/>
      <c r="G41" s="25"/>
      <c r="H41" s="25"/>
    </row>
    <row r="42" spans="1:10" s="4" customFormat="1" ht="18.75">
      <c r="A42" s="3">
        <f t="shared" si="4"/>
        <v>38</v>
      </c>
      <c r="B42" s="6" t="s">
        <v>31</v>
      </c>
      <c r="C42" s="25">
        <v>105.57</v>
      </c>
      <c r="D42" s="25">
        <v>88.54</v>
      </c>
      <c r="E42" s="25">
        <f>D42/C42</f>
        <v>0.83868523254712524</v>
      </c>
      <c r="F42" s="25"/>
      <c r="G42" s="25"/>
      <c r="H42" s="25"/>
    </row>
    <row r="43" spans="1:10" s="4" customFormat="1" ht="18.75">
      <c r="A43" s="3">
        <f t="shared" si="4"/>
        <v>39</v>
      </c>
      <c r="B43" s="6" t="s">
        <v>32</v>
      </c>
      <c r="C43" s="25">
        <v>116.28</v>
      </c>
      <c r="D43" s="25">
        <v>106.45</v>
      </c>
      <c r="E43" s="25">
        <f t="shared" si="0"/>
        <v>0.91546267629858957</v>
      </c>
      <c r="F43" s="25"/>
      <c r="G43" s="25"/>
      <c r="H43" s="25"/>
    </row>
    <row r="44" spans="1:10" s="4" customFormat="1" ht="18.75">
      <c r="A44" s="3">
        <f t="shared" si="4"/>
        <v>40</v>
      </c>
      <c r="B44" s="6" t="s">
        <v>33</v>
      </c>
      <c r="C44" s="25">
        <v>31.63</v>
      </c>
      <c r="D44" s="25">
        <v>26.31</v>
      </c>
      <c r="E44" s="25">
        <f t="shared" si="0"/>
        <v>0.83180524818210555</v>
      </c>
      <c r="F44" s="25">
        <v>78.290000000000006</v>
      </c>
      <c r="G44" s="25"/>
      <c r="H44" s="25"/>
    </row>
    <row r="45" spans="1:10" s="4" customFormat="1" ht="18.75">
      <c r="A45" s="3">
        <f t="shared" si="4"/>
        <v>41</v>
      </c>
      <c r="B45" s="6" t="s">
        <v>34</v>
      </c>
      <c r="C45" s="25">
        <v>244.21</v>
      </c>
      <c r="D45" s="25">
        <v>223.95</v>
      </c>
      <c r="E45" s="25">
        <f t="shared" si="0"/>
        <v>0.91703861430735834</v>
      </c>
      <c r="F45" s="25"/>
      <c r="G45" s="25"/>
      <c r="H45" s="25"/>
    </row>
    <row r="46" spans="1:10" s="4" customFormat="1" ht="18.75">
      <c r="A46" s="3">
        <f t="shared" si="4"/>
        <v>42</v>
      </c>
      <c r="B46" s="6" t="s">
        <v>35</v>
      </c>
      <c r="C46" s="25">
        <v>53.81</v>
      </c>
      <c r="D46" s="25">
        <v>46.84</v>
      </c>
      <c r="E46" s="25">
        <f t="shared" si="0"/>
        <v>0.87047017283032901</v>
      </c>
      <c r="F46" s="25"/>
      <c r="G46" s="25"/>
      <c r="H46" s="25"/>
    </row>
    <row r="47" spans="1:10" s="4" customFormat="1" ht="18.75" customHeight="1">
      <c r="A47" s="3">
        <f>A46+1</f>
        <v>43</v>
      </c>
      <c r="B47" s="6" t="s">
        <v>172</v>
      </c>
      <c r="C47" s="25">
        <v>18.02</v>
      </c>
      <c r="D47" s="25">
        <v>18.34</v>
      </c>
      <c r="E47" s="25">
        <f t="shared" si="0"/>
        <v>1.0177580466148723</v>
      </c>
      <c r="F47" s="25">
        <v>81.13</v>
      </c>
      <c r="G47" s="25"/>
      <c r="H47" s="25"/>
      <c r="I47" s="4">
        <v>40</v>
      </c>
      <c r="J47" s="4">
        <f>I47*J49/I49</f>
        <v>81.126153846153855</v>
      </c>
    </row>
    <row r="48" spans="1:10" s="4" customFormat="1" ht="18.75">
      <c r="A48" s="3">
        <f>A47+1</f>
        <v>44</v>
      </c>
      <c r="B48" s="6" t="s">
        <v>171</v>
      </c>
      <c r="C48" s="25">
        <v>40.35</v>
      </c>
      <c r="D48" s="25">
        <v>34.04</v>
      </c>
      <c r="E48" s="25">
        <f t="shared" si="0"/>
        <v>0.84361833952912013</v>
      </c>
      <c r="F48" s="25">
        <v>50.7</v>
      </c>
      <c r="G48" s="25"/>
      <c r="H48" s="25"/>
      <c r="I48" s="4">
        <v>25</v>
      </c>
      <c r="J48" s="4">
        <f>I48*J49/I49</f>
        <v>50.703846153846158</v>
      </c>
    </row>
    <row r="49" spans="1:10" s="4" customFormat="1" ht="18.75">
      <c r="A49" s="3">
        <f>A48+1</f>
        <v>45</v>
      </c>
      <c r="B49" s="6" t="s">
        <v>36</v>
      </c>
      <c r="C49" s="25">
        <v>190.26</v>
      </c>
      <c r="D49" s="25">
        <v>182.44</v>
      </c>
      <c r="E49" s="25">
        <f t="shared" si="0"/>
        <v>0.95889834962682652</v>
      </c>
      <c r="F49" s="25">
        <v>510.44</v>
      </c>
      <c r="G49" s="25"/>
      <c r="H49" s="25"/>
      <c r="I49" s="4">
        <f>I47+I48</f>
        <v>65</v>
      </c>
      <c r="J49" s="4">
        <v>131.83000000000001</v>
      </c>
    </row>
    <row r="50" spans="1:10" s="4" customFormat="1" ht="18.75">
      <c r="A50" s="3">
        <f t="shared" ref="A50:A58" si="5">A49+1</f>
        <v>46</v>
      </c>
      <c r="B50" s="6" t="s">
        <v>37</v>
      </c>
      <c r="C50" s="25">
        <v>93.91</v>
      </c>
      <c r="D50" s="25">
        <v>81.56</v>
      </c>
      <c r="E50" s="25">
        <f t="shared" si="0"/>
        <v>0.86849110850814615</v>
      </c>
      <c r="F50" s="25"/>
      <c r="G50" s="25"/>
      <c r="H50" s="25"/>
    </row>
    <row r="51" spans="1:10" s="4" customFormat="1" ht="18.75">
      <c r="A51" s="3">
        <f t="shared" si="5"/>
        <v>47</v>
      </c>
      <c r="B51" s="6" t="s">
        <v>38</v>
      </c>
      <c r="C51" s="25">
        <f>97.68+136.39</f>
        <v>234.07</v>
      </c>
      <c r="D51" s="25">
        <f>84.08+199.38</f>
        <v>283.45999999999998</v>
      </c>
      <c r="E51" s="25">
        <f t="shared" si="0"/>
        <v>1.2110052548382961</v>
      </c>
      <c r="F51" s="25">
        <v>656.47</v>
      </c>
      <c r="G51" s="25"/>
      <c r="H51" s="25"/>
    </row>
    <row r="52" spans="1:10" s="4" customFormat="1" ht="18.75">
      <c r="A52" s="3">
        <f t="shared" si="5"/>
        <v>48</v>
      </c>
      <c r="B52" s="6" t="s">
        <v>39</v>
      </c>
      <c r="C52" s="25">
        <v>290.75</v>
      </c>
      <c r="D52" s="25">
        <v>279.39</v>
      </c>
      <c r="E52" s="25">
        <f>D52/C52</f>
        <v>0.96092863284608765</v>
      </c>
      <c r="F52" s="25">
        <v>697.72</v>
      </c>
      <c r="G52" s="25"/>
      <c r="H52" s="25"/>
    </row>
    <row r="53" spans="1:10" s="4" customFormat="1" ht="18.75">
      <c r="A53" s="3">
        <f t="shared" si="5"/>
        <v>49</v>
      </c>
      <c r="B53" s="6" t="s">
        <v>40</v>
      </c>
      <c r="C53" s="25">
        <v>190.44</v>
      </c>
      <c r="D53" s="25">
        <v>194.79</v>
      </c>
      <c r="E53" s="25">
        <f t="shared" ref="E53:E91" si="6">D53/C53</f>
        <v>1.0228418399495904</v>
      </c>
      <c r="F53" s="25"/>
      <c r="G53" s="25"/>
      <c r="H53" s="25"/>
    </row>
    <row r="54" spans="1:10" s="4" customFormat="1" ht="18.75">
      <c r="A54" s="3">
        <f t="shared" si="5"/>
        <v>50</v>
      </c>
      <c r="B54" s="6" t="s">
        <v>41</v>
      </c>
      <c r="C54" s="25">
        <v>16.79</v>
      </c>
      <c r="D54" s="25">
        <v>18.95</v>
      </c>
      <c r="E54" s="25">
        <f t="shared" si="6"/>
        <v>1.1286480047647409</v>
      </c>
      <c r="F54" s="25">
        <v>48.7</v>
      </c>
      <c r="G54" s="25"/>
      <c r="H54" s="25"/>
    </row>
    <row r="55" spans="1:10" s="4" customFormat="1" ht="18.75">
      <c r="A55" s="3">
        <f t="shared" si="5"/>
        <v>51</v>
      </c>
      <c r="B55" s="6" t="s">
        <v>43</v>
      </c>
      <c r="C55" s="25">
        <v>228.17</v>
      </c>
      <c r="D55" s="25">
        <v>207.44</v>
      </c>
      <c r="E55" s="25">
        <f t="shared" si="6"/>
        <v>0.90914668887233208</v>
      </c>
      <c r="F55" s="25"/>
      <c r="G55" s="25"/>
      <c r="H55" s="25"/>
    </row>
    <row r="56" spans="1:10" s="4" customFormat="1" ht="18.75">
      <c r="A56" s="3">
        <f t="shared" si="5"/>
        <v>52</v>
      </c>
      <c r="B56" s="6" t="s">
        <v>42</v>
      </c>
      <c r="C56" s="25">
        <v>138.97999999999999</v>
      </c>
      <c r="D56" s="25">
        <v>146.33000000000001</v>
      </c>
      <c r="E56" s="25">
        <f t="shared" si="6"/>
        <v>1.0528853072384516</v>
      </c>
      <c r="F56" s="25"/>
      <c r="G56" s="25"/>
      <c r="H56" s="25"/>
    </row>
    <row r="57" spans="1:10" s="4" customFormat="1" ht="18.75">
      <c r="A57" s="3">
        <f t="shared" si="5"/>
        <v>53</v>
      </c>
      <c r="B57" s="6" t="s">
        <v>44</v>
      </c>
      <c r="C57" s="25">
        <v>119.83</v>
      </c>
      <c r="D57" s="25">
        <v>98.54</v>
      </c>
      <c r="E57" s="25">
        <f t="shared" si="6"/>
        <v>0.8223316364850205</v>
      </c>
      <c r="F57" s="25">
        <v>657.82</v>
      </c>
      <c r="G57" s="25"/>
      <c r="H57" s="25"/>
    </row>
    <row r="58" spans="1:10" s="4" customFormat="1" ht="18.75">
      <c r="A58" s="3">
        <f t="shared" si="5"/>
        <v>54</v>
      </c>
      <c r="B58" s="6" t="s">
        <v>45</v>
      </c>
      <c r="C58" s="25">
        <v>188.05</v>
      </c>
      <c r="D58" s="25">
        <v>117.32</v>
      </c>
      <c r="E58" s="25">
        <f t="shared" si="6"/>
        <v>0.62387662855623494</v>
      </c>
      <c r="F58" s="25"/>
      <c r="G58" s="25"/>
      <c r="H58" s="25"/>
    </row>
    <row r="59" spans="1:10" s="4" customFormat="1" ht="18.75">
      <c r="A59" s="3">
        <f>A58+1</f>
        <v>55</v>
      </c>
      <c r="B59" s="6" t="s">
        <v>46</v>
      </c>
      <c r="C59" s="25">
        <v>198.14</v>
      </c>
      <c r="D59" s="25">
        <v>173.67</v>
      </c>
      <c r="E59" s="25">
        <f t="shared" si="6"/>
        <v>0.87650146361158776</v>
      </c>
      <c r="F59" s="25"/>
      <c r="G59" s="25"/>
      <c r="H59" s="25"/>
    </row>
    <row r="60" spans="1:10" s="4" customFormat="1" ht="18.75">
      <c r="A60" s="3">
        <f>A59+1</f>
        <v>56</v>
      </c>
      <c r="B60" s="6" t="s">
        <v>47</v>
      </c>
      <c r="C60" s="25">
        <v>127.04</v>
      </c>
      <c r="D60" s="25">
        <v>135</v>
      </c>
      <c r="E60" s="25">
        <f t="shared" si="6"/>
        <v>1.0626574307304786</v>
      </c>
      <c r="F60" s="25"/>
      <c r="G60" s="25"/>
      <c r="H60" s="25"/>
    </row>
    <row r="61" spans="1:10" s="4" customFormat="1" ht="18.75">
      <c r="A61" s="3">
        <f t="shared" ref="A61:A69" si="7">A60+1</f>
        <v>57</v>
      </c>
      <c r="B61" s="6" t="s">
        <v>48</v>
      </c>
      <c r="C61" s="25">
        <v>197.4</v>
      </c>
      <c r="D61" s="25">
        <v>176.93</v>
      </c>
      <c r="E61" s="25">
        <f t="shared" si="6"/>
        <v>0.89630192502532924</v>
      </c>
      <c r="F61" s="25"/>
      <c r="G61" s="25"/>
      <c r="H61" s="25"/>
    </row>
    <row r="62" spans="1:10" s="4" customFormat="1" ht="18.75">
      <c r="A62" s="3">
        <f t="shared" si="7"/>
        <v>58</v>
      </c>
      <c r="B62" s="6" t="s">
        <v>49</v>
      </c>
      <c r="C62" s="25">
        <v>115.01</v>
      </c>
      <c r="D62" s="25">
        <v>103.48</v>
      </c>
      <c r="E62" s="25">
        <f t="shared" si="6"/>
        <v>0.89974784801321628</v>
      </c>
      <c r="F62" s="25">
        <v>468.77</v>
      </c>
      <c r="G62" s="25"/>
      <c r="H62" s="25"/>
    </row>
    <row r="63" spans="1:10" s="4" customFormat="1" ht="18.75">
      <c r="A63" s="3">
        <f t="shared" si="7"/>
        <v>59</v>
      </c>
      <c r="B63" s="6" t="s">
        <v>50</v>
      </c>
      <c r="C63" s="25">
        <v>217.31</v>
      </c>
      <c r="D63" s="25">
        <v>201.23</v>
      </c>
      <c r="E63" s="25">
        <f>D63/C63</f>
        <v>0.92600432561778101</v>
      </c>
      <c r="F63" s="25">
        <v>905.29</v>
      </c>
      <c r="G63" s="25"/>
      <c r="H63" s="25"/>
    </row>
    <row r="64" spans="1:10" s="4" customFormat="1" ht="18.75">
      <c r="A64" s="3">
        <f t="shared" si="7"/>
        <v>60</v>
      </c>
      <c r="B64" s="6" t="s">
        <v>51</v>
      </c>
      <c r="C64" s="25">
        <v>100.17</v>
      </c>
      <c r="D64" s="25">
        <v>91.19</v>
      </c>
      <c r="E64" s="25">
        <f t="shared" si="6"/>
        <v>0.91035240091843861</v>
      </c>
      <c r="F64" s="25"/>
      <c r="G64" s="25"/>
      <c r="H64" s="25"/>
    </row>
    <row r="65" spans="1:10" s="4" customFormat="1" ht="18.75">
      <c r="A65" s="3">
        <f t="shared" si="7"/>
        <v>61</v>
      </c>
      <c r="B65" s="6" t="s">
        <v>52</v>
      </c>
      <c r="C65" s="25">
        <v>106.88</v>
      </c>
      <c r="D65" s="25">
        <v>97.06</v>
      </c>
      <c r="E65" s="25">
        <f t="shared" si="6"/>
        <v>0.90812125748503003</v>
      </c>
      <c r="F65" s="25"/>
      <c r="G65" s="25"/>
      <c r="H65" s="25"/>
    </row>
    <row r="66" spans="1:10" s="4" customFormat="1" ht="18.75">
      <c r="A66" s="3">
        <f t="shared" si="7"/>
        <v>62</v>
      </c>
      <c r="B66" s="6" t="s">
        <v>192</v>
      </c>
      <c r="C66" s="25">
        <v>28.06</v>
      </c>
      <c r="D66" s="25">
        <v>24.68</v>
      </c>
      <c r="E66" s="25">
        <f t="shared" si="6"/>
        <v>0.87954383464005703</v>
      </c>
      <c r="F66" s="25"/>
      <c r="G66" s="25"/>
      <c r="H66" s="25"/>
      <c r="I66" s="4">
        <v>0</v>
      </c>
      <c r="J66" s="4">
        <f>I66*J69/I69</f>
        <v>0</v>
      </c>
    </row>
    <row r="67" spans="1:10" s="4" customFormat="1" ht="18.75" customHeight="1">
      <c r="A67" s="3">
        <f t="shared" si="7"/>
        <v>63</v>
      </c>
      <c r="B67" s="6" t="s">
        <v>185</v>
      </c>
      <c r="C67" s="25">
        <v>1.1399999999999999</v>
      </c>
      <c r="D67" s="25">
        <v>1.03</v>
      </c>
      <c r="E67" s="25">
        <f t="shared" si="6"/>
        <v>0.90350877192982471</v>
      </c>
      <c r="F67" s="25">
        <v>7.01</v>
      </c>
      <c r="G67" s="25"/>
      <c r="H67" s="25"/>
      <c r="I67" s="4">
        <v>2</v>
      </c>
      <c r="J67" s="4">
        <f>I67*J69/I69</f>
        <v>7.01</v>
      </c>
    </row>
    <row r="68" spans="1:10" s="4" customFormat="1" ht="18.75">
      <c r="A68" s="3">
        <f t="shared" si="7"/>
        <v>64</v>
      </c>
      <c r="B68" s="6" t="s">
        <v>190</v>
      </c>
      <c r="C68" s="25">
        <v>123.5</v>
      </c>
      <c r="D68" s="25">
        <v>110.4</v>
      </c>
      <c r="E68" s="25">
        <f>D68/C68</f>
        <v>0.89392712550607289</v>
      </c>
      <c r="F68" s="25">
        <v>133.19</v>
      </c>
      <c r="G68" s="25"/>
      <c r="H68" s="25"/>
      <c r="I68" s="4">
        <v>38</v>
      </c>
      <c r="J68" s="4">
        <f>I68*J69/I69</f>
        <v>133.19</v>
      </c>
    </row>
    <row r="69" spans="1:10" s="4" customFormat="1" ht="18.75">
      <c r="A69" s="3">
        <f t="shared" si="7"/>
        <v>65</v>
      </c>
      <c r="B69" s="6" t="s">
        <v>53</v>
      </c>
      <c r="C69" s="25">
        <v>78.760000000000005</v>
      </c>
      <c r="D69" s="25">
        <v>72.95</v>
      </c>
      <c r="E69" s="25">
        <f t="shared" si="6"/>
        <v>0.92623158963941088</v>
      </c>
      <c r="F69" s="25"/>
      <c r="G69" s="25"/>
      <c r="H69" s="25"/>
      <c r="I69" s="4">
        <f>I66+I67+I68</f>
        <v>40</v>
      </c>
      <c r="J69" s="4">
        <v>140.19999999999999</v>
      </c>
    </row>
    <row r="70" spans="1:10" s="4" customFormat="1" ht="18.75">
      <c r="A70" s="3">
        <f>A69+1</f>
        <v>66</v>
      </c>
      <c r="B70" s="6" t="s">
        <v>54</v>
      </c>
      <c r="C70" s="25">
        <v>88.61</v>
      </c>
      <c r="D70" s="25">
        <v>85.58</v>
      </c>
      <c r="E70" s="25">
        <f t="shared" si="6"/>
        <v>0.96580521385848095</v>
      </c>
      <c r="F70" s="25"/>
      <c r="G70" s="25"/>
      <c r="H70" s="25"/>
    </row>
    <row r="71" spans="1:10" s="4" customFormat="1" ht="18.75">
      <c r="A71" s="3">
        <f>A70+1</f>
        <v>67</v>
      </c>
      <c r="B71" s="6" t="s">
        <v>55</v>
      </c>
      <c r="C71" s="25">
        <v>109.5</v>
      </c>
      <c r="D71" s="25">
        <v>101.25</v>
      </c>
      <c r="E71" s="25">
        <f t="shared" si="6"/>
        <v>0.92465753424657537</v>
      </c>
      <c r="F71" s="25">
        <v>306.3</v>
      </c>
      <c r="G71" s="25"/>
      <c r="H71" s="25"/>
    </row>
    <row r="72" spans="1:10" s="4" customFormat="1" ht="18.75">
      <c r="A72" s="3">
        <f>A71+1</f>
        <v>68</v>
      </c>
      <c r="B72" s="6" t="s">
        <v>56</v>
      </c>
      <c r="C72" s="25">
        <v>159.08000000000001</v>
      </c>
      <c r="D72" s="25">
        <v>146.9</v>
      </c>
      <c r="E72" s="25">
        <f t="shared" si="6"/>
        <v>0.9234347498114156</v>
      </c>
      <c r="F72" s="25"/>
      <c r="G72" s="25"/>
      <c r="H72" s="25"/>
    </row>
    <row r="73" spans="1:10" s="4" customFormat="1" ht="18.75">
      <c r="A73" s="3">
        <f t="shared" ref="A73:A81" si="8">A72+1</f>
        <v>69</v>
      </c>
      <c r="B73" s="6" t="s">
        <v>57</v>
      </c>
      <c r="C73" s="25">
        <v>131.19999999999999</v>
      </c>
      <c r="D73" s="25">
        <v>123.14</v>
      </c>
      <c r="E73" s="25">
        <f t="shared" si="6"/>
        <v>0.93856707317073185</v>
      </c>
      <c r="F73" s="25">
        <v>304.27</v>
      </c>
      <c r="G73" s="25"/>
      <c r="H73" s="25"/>
      <c r="I73" s="4">
        <v>106</v>
      </c>
      <c r="J73" s="4">
        <f>I73*J75/I75</f>
        <v>304.26575539568347</v>
      </c>
    </row>
    <row r="74" spans="1:10" s="4" customFormat="1" ht="18.75">
      <c r="A74" s="3">
        <f t="shared" si="8"/>
        <v>70</v>
      </c>
      <c r="B74" s="6" t="s">
        <v>58</v>
      </c>
      <c r="C74" s="25">
        <v>30.19</v>
      </c>
      <c r="D74" s="25">
        <v>28.14</v>
      </c>
      <c r="E74" s="25">
        <f t="shared" si="6"/>
        <v>0.93209672076846639</v>
      </c>
      <c r="F74" s="25">
        <v>94.72</v>
      </c>
      <c r="G74" s="25"/>
      <c r="H74" s="25"/>
      <c r="I74" s="4">
        <v>33</v>
      </c>
      <c r="J74" s="4">
        <f>I74*J75/I75</f>
        <v>94.724244604316553</v>
      </c>
    </row>
    <row r="75" spans="1:10" s="4" customFormat="1" ht="18.75">
      <c r="A75" s="3">
        <f t="shared" si="8"/>
        <v>71</v>
      </c>
      <c r="B75" s="6" t="s">
        <v>59</v>
      </c>
      <c r="C75" s="25">
        <v>79.27</v>
      </c>
      <c r="D75" s="25">
        <v>71.08</v>
      </c>
      <c r="E75" s="25">
        <f t="shared" si="6"/>
        <v>0.89668222530591646</v>
      </c>
      <c r="F75" s="25">
        <v>232.29</v>
      </c>
      <c r="G75" s="25"/>
      <c r="H75" s="25"/>
      <c r="I75" s="4">
        <f>I73+I74</f>
        <v>139</v>
      </c>
      <c r="J75" s="4">
        <v>398.99</v>
      </c>
    </row>
    <row r="76" spans="1:10" s="4" customFormat="1" ht="18.75">
      <c r="A76" s="3">
        <f t="shared" si="8"/>
        <v>72</v>
      </c>
      <c r="B76" s="6" t="s">
        <v>173</v>
      </c>
      <c r="C76" s="25">
        <v>235.61</v>
      </c>
      <c r="D76" s="25">
        <v>220.66</v>
      </c>
      <c r="E76" s="25">
        <f t="shared" si="6"/>
        <v>0.93654768473324557</v>
      </c>
      <c r="F76" s="25"/>
      <c r="G76" s="25"/>
      <c r="H76" s="25"/>
    </row>
    <row r="77" spans="1:10" s="4" customFormat="1" ht="18.75">
      <c r="A77" s="3">
        <f t="shared" si="8"/>
        <v>73</v>
      </c>
      <c r="B77" s="6" t="s">
        <v>60</v>
      </c>
      <c r="C77" s="25">
        <v>66.5</v>
      </c>
      <c r="D77" s="25">
        <v>65.75</v>
      </c>
      <c r="E77" s="25">
        <f t="shared" si="6"/>
        <v>0.98872180451127822</v>
      </c>
      <c r="F77" s="25">
        <v>180.05</v>
      </c>
      <c r="G77" s="25"/>
      <c r="H77" s="25"/>
      <c r="I77" s="4">
        <v>67</v>
      </c>
      <c r="J77" s="4">
        <f>I77*J79/I79</f>
        <v>180.04877049180328</v>
      </c>
    </row>
    <row r="78" spans="1:10" s="4" customFormat="1" ht="18.75">
      <c r="A78" s="3">
        <f t="shared" si="8"/>
        <v>74</v>
      </c>
      <c r="B78" s="6" t="s">
        <v>61</v>
      </c>
      <c r="C78" s="25">
        <v>57.96</v>
      </c>
      <c r="D78" s="25">
        <v>54.3</v>
      </c>
      <c r="E78" s="25">
        <f t="shared" si="6"/>
        <v>0.93685300207039335</v>
      </c>
      <c r="F78" s="25">
        <v>147.80000000000001</v>
      </c>
      <c r="G78" s="25"/>
      <c r="H78" s="25"/>
      <c r="I78" s="4">
        <v>55</v>
      </c>
      <c r="J78" s="4">
        <f>I78*J79/I79</f>
        <v>147.80122950819671</v>
      </c>
    </row>
    <row r="79" spans="1:10" s="4" customFormat="1" ht="18.75">
      <c r="A79" s="3">
        <f t="shared" si="8"/>
        <v>75</v>
      </c>
      <c r="B79" s="6" t="s">
        <v>62</v>
      </c>
      <c r="C79" s="25">
        <v>100.16</v>
      </c>
      <c r="D79" s="25">
        <v>91.95</v>
      </c>
      <c r="E79" s="25">
        <f>D79/C79</f>
        <v>0.91803115015974446</v>
      </c>
      <c r="F79" s="25"/>
      <c r="G79" s="25"/>
      <c r="H79" s="25"/>
      <c r="I79" s="4">
        <f>I77+I78</f>
        <v>122</v>
      </c>
      <c r="J79" s="4">
        <v>327.85</v>
      </c>
    </row>
    <row r="80" spans="1:10" s="4" customFormat="1" ht="18.75">
      <c r="A80" s="3">
        <f t="shared" si="8"/>
        <v>76</v>
      </c>
      <c r="B80" s="6" t="s">
        <v>63</v>
      </c>
      <c r="C80" s="25">
        <v>92.93</v>
      </c>
      <c r="D80" s="25">
        <v>82.19</v>
      </c>
      <c r="E80" s="25">
        <f t="shared" si="6"/>
        <v>0.88442914021306351</v>
      </c>
      <c r="F80" s="25">
        <v>264.55</v>
      </c>
      <c r="G80" s="25"/>
      <c r="H80" s="25"/>
    </row>
    <row r="81" spans="1:10" s="4" customFormat="1" ht="18.75">
      <c r="A81" s="3">
        <f t="shared" si="8"/>
        <v>77</v>
      </c>
      <c r="B81" s="6" t="s">
        <v>64</v>
      </c>
      <c r="C81" s="25">
        <f>183.01+176.36</f>
        <v>359.37</v>
      </c>
      <c r="D81" s="25">
        <f>165.42+157.32</f>
        <v>322.74</v>
      </c>
      <c r="E81" s="25">
        <f>D81/C81</f>
        <v>0.89807162534435259</v>
      </c>
      <c r="F81" s="25"/>
      <c r="G81" s="25"/>
      <c r="H81" s="25"/>
    </row>
    <row r="82" spans="1:10" s="4" customFormat="1" ht="18.75">
      <c r="A82" s="3">
        <f>A81+1</f>
        <v>78</v>
      </c>
      <c r="B82" s="6" t="s">
        <v>65</v>
      </c>
      <c r="C82" s="25">
        <f>270.87+135.94+233.27+171.36+130.66</f>
        <v>942.1</v>
      </c>
      <c r="D82" s="25">
        <f>245.61+125.63+250.36+152.22+130.55</f>
        <v>904.37000000000012</v>
      </c>
      <c r="E82" s="25">
        <f t="shared" si="6"/>
        <v>0.95995117291158061</v>
      </c>
      <c r="F82" s="25">
        <f>408.55+495.86+887.96+419.47+760.04</f>
        <v>2971.88</v>
      </c>
      <c r="G82" s="25"/>
      <c r="H82" s="25"/>
    </row>
    <row r="83" spans="1:10" s="4" customFormat="1" ht="18.75" customHeight="1">
      <c r="A83" s="3">
        <f>A82+1</f>
        <v>79</v>
      </c>
      <c r="B83" s="6" t="s">
        <v>164</v>
      </c>
      <c r="C83" s="25">
        <v>913.19</v>
      </c>
      <c r="D83" s="25">
        <v>809.86</v>
      </c>
      <c r="E83" s="25">
        <f t="shared" si="6"/>
        <v>0.88684720594837874</v>
      </c>
      <c r="F83" s="25">
        <v>2659.06</v>
      </c>
      <c r="G83" s="25"/>
      <c r="H83" s="25"/>
      <c r="I83" s="4">
        <v>1049</v>
      </c>
      <c r="J83" s="4">
        <f>I83*J85/I85</f>
        <v>2659.0642290940764</v>
      </c>
    </row>
    <row r="84" spans="1:10" s="4" customFormat="1" ht="18.75">
      <c r="A84" s="3">
        <f t="shared" ref="A84:A87" si="9">A83+1</f>
        <v>80</v>
      </c>
      <c r="B84" s="6" t="s">
        <v>191</v>
      </c>
      <c r="C84" s="25">
        <v>1029.81</v>
      </c>
      <c r="D84" s="25">
        <v>906.32</v>
      </c>
      <c r="E84" s="25">
        <f t="shared" si="6"/>
        <v>0.8800846758139852</v>
      </c>
      <c r="F84" s="25">
        <v>3160.97</v>
      </c>
      <c r="G84" s="25"/>
      <c r="H84" s="25"/>
      <c r="I84" s="4">
        <v>1247</v>
      </c>
      <c r="J84" s="4">
        <f>I84*J85/I85</f>
        <v>3160.9657709059229</v>
      </c>
    </row>
    <row r="85" spans="1:10" s="4" customFormat="1" ht="18.75">
      <c r="A85" s="3">
        <f t="shared" si="9"/>
        <v>81</v>
      </c>
      <c r="B85" s="6" t="s">
        <v>66</v>
      </c>
      <c r="C85" s="25">
        <f>297.25+143.67</f>
        <v>440.91999999999996</v>
      </c>
      <c r="D85" s="25">
        <f>225.05+130.06</f>
        <v>355.11</v>
      </c>
      <c r="E85" s="25">
        <f t="shared" si="6"/>
        <v>0.80538419667966987</v>
      </c>
      <c r="F85" s="25">
        <f>704.63+335.94</f>
        <v>1040.57</v>
      </c>
      <c r="G85" s="25"/>
      <c r="H85" s="25"/>
      <c r="I85" s="4">
        <f>I83+I84</f>
        <v>2296</v>
      </c>
      <c r="J85" s="4">
        <f>375.88+813.99+604.64+979.84+933.01+873.68+608.53+630.46</f>
        <v>5820.03</v>
      </c>
    </row>
    <row r="86" spans="1:10" s="4" customFormat="1" ht="18.75">
      <c r="A86" s="3">
        <f t="shared" si="9"/>
        <v>82</v>
      </c>
      <c r="B86" s="6" t="s">
        <v>67</v>
      </c>
      <c r="C86" s="25">
        <f>147.9+265.93+127.84+224.15+128.38</f>
        <v>894.2</v>
      </c>
      <c r="D86" s="25">
        <f>151.28+244.68+116.58+124.04+234.34</f>
        <v>870.92000000000007</v>
      </c>
      <c r="E86" s="25">
        <f t="shared" si="6"/>
        <v>0.97396555580407074</v>
      </c>
      <c r="F86" s="25">
        <f>441.64+804.02+340.54+344.37+771.76</f>
        <v>2702.33</v>
      </c>
      <c r="G86" s="25"/>
      <c r="H86" s="25"/>
    </row>
    <row r="87" spans="1:10" s="4" customFormat="1" ht="18.75">
      <c r="A87" s="3">
        <f t="shared" si="9"/>
        <v>83</v>
      </c>
      <c r="B87" s="6" t="s">
        <v>68</v>
      </c>
      <c r="C87" s="25">
        <v>96.96</v>
      </c>
      <c r="D87" s="25">
        <v>103.53</v>
      </c>
      <c r="E87" s="25">
        <f t="shared" si="6"/>
        <v>1.0677599009900991</v>
      </c>
      <c r="F87" s="25"/>
      <c r="G87" s="25"/>
      <c r="H87" s="25"/>
    </row>
    <row r="88" spans="1:10" s="4" customFormat="1" ht="18.75">
      <c r="A88" s="3">
        <f>A87+1</f>
        <v>84</v>
      </c>
      <c r="B88" s="6" t="s">
        <v>69</v>
      </c>
      <c r="C88" s="25">
        <v>80.569999999999993</v>
      </c>
      <c r="D88" s="25">
        <v>74.430000000000007</v>
      </c>
      <c r="E88" s="25">
        <f t="shared" si="6"/>
        <v>0.92379297505274938</v>
      </c>
      <c r="F88" s="25"/>
      <c r="G88" s="25"/>
      <c r="H88" s="25"/>
    </row>
    <row r="89" spans="1:10" s="4" customFormat="1" ht="18.75">
      <c r="A89" s="3">
        <f>A88+1</f>
        <v>85</v>
      </c>
      <c r="B89" s="6" t="s">
        <v>70</v>
      </c>
      <c r="C89" s="25">
        <v>182.05</v>
      </c>
      <c r="D89" s="25">
        <v>152.25</v>
      </c>
      <c r="E89" s="25">
        <f t="shared" si="6"/>
        <v>0.83630870639934074</v>
      </c>
      <c r="F89" s="25"/>
      <c r="G89" s="25"/>
      <c r="H89" s="25"/>
    </row>
    <row r="90" spans="1:10" s="4" customFormat="1" ht="18.75">
      <c r="A90" s="3">
        <f t="shared" ref="A90:A96" si="10">A89+1</f>
        <v>86</v>
      </c>
      <c r="B90" s="6" t="s">
        <v>71</v>
      </c>
      <c r="C90" s="25">
        <v>69.760000000000005</v>
      </c>
      <c r="D90" s="25">
        <v>61.21</v>
      </c>
      <c r="E90" s="25">
        <f t="shared" si="6"/>
        <v>0.87743692660550454</v>
      </c>
      <c r="F90" s="25"/>
      <c r="G90" s="25"/>
      <c r="H90" s="25"/>
    </row>
    <row r="91" spans="1:10" s="4" customFormat="1" ht="18.75">
      <c r="A91" s="3">
        <f t="shared" si="10"/>
        <v>87</v>
      </c>
      <c r="B91" s="6" t="s">
        <v>72</v>
      </c>
      <c r="C91" s="25">
        <v>108.81</v>
      </c>
      <c r="D91" s="25">
        <v>106.89</v>
      </c>
      <c r="E91" s="25">
        <f t="shared" si="6"/>
        <v>0.98235456299972423</v>
      </c>
      <c r="F91" s="25"/>
      <c r="G91" s="25"/>
      <c r="H91" s="25"/>
    </row>
    <row r="92" spans="1:10" s="4" customFormat="1" ht="18.75">
      <c r="A92" s="3">
        <f t="shared" si="10"/>
        <v>88</v>
      </c>
      <c r="B92" s="6" t="s">
        <v>73</v>
      </c>
      <c r="C92" s="25">
        <f>220.3+231.85+117.47</f>
        <v>569.62</v>
      </c>
      <c r="D92" s="25">
        <f>210.7+211.3+109.89</f>
        <v>531.89</v>
      </c>
      <c r="E92" s="25">
        <f>D92/C92</f>
        <v>0.93376285945015969</v>
      </c>
      <c r="F92" s="25">
        <f>632.86+1645.34</f>
        <v>2278.1999999999998</v>
      </c>
      <c r="G92" s="25"/>
      <c r="H92" s="25"/>
    </row>
    <row r="93" spans="1:10" s="4" customFormat="1" ht="18.75">
      <c r="A93" s="3">
        <f t="shared" si="10"/>
        <v>89</v>
      </c>
      <c r="B93" s="6" t="s">
        <v>74</v>
      </c>
      <c r="C93" s="25">
        <v>208.43</v>
      </c>
      <c r="D93" s="25">
        <v>191.68</v>
      </c>
      <c r="E93" s="25">
        <f>D93/C93</f>
        <v>0.91963728829822966</v>
      </c>
      <c r="F93" s="25">
        <v>930.29</v>
      </c>
      <c r="G93" s="25"/>
      <c r="H93" s="25"/>
    </row>
    <row r="94" spans="1:10" s="4" customFormat="1" ht="18.75" customHeight="1">
      <c r="A94" s="3">
        <f t="shared" si="10"/>
        <v>90</v>
      </c>
      <c r="B94" s="6" t="s">
        <v>177</v>
      </c>
      <c r="C94" s="25">
        <v>228.2</v>
      </c>
      <c r="D94" s="25">
        <v>222.13</v>
      </c>
      <c r="E94" s="25">
        <f t="shared" ref="E94:E105" si="11">D94/C94</f>
        <v>0.97340052585451364</v>
      </c>
      <c r="F94" s="25">
        <v>764.45</v>
      </c>
      <c r="G94" s="25"/>
      <c r="H94" s="25"/>
      <c r="I94" s="4">
        <v>310</v>
      </c>
      <c r="J94" s="4">
        <f>I94*J98/I98</f>
        <v>764.4475567190226</v>
      </c>
    </row>
    <row r="95" spans="1:10" s="4" customFormat="1" ht="18.75">
      <c r="A95" s="3">
        <f t="shared" si="10"/>
        <v>91</v>
      </c>
      <c r="B95" s="6" t="s">
        <v>178</v>
      </c>
      <c r="C95" s="25">
        <v>243.89</v>
      </c>
      <c r="D95" s="25">
        <v>233.8</v>
      </c>
      <c r="E95" s="25">
        <f t="shared" si="11"/>
        <v>0.9586288900733938</v>
      </c>
      <c r="F95" s="25">
        <v>732.39</v>
      </c>
      <c r="G95" s="25"/>
      <c r="H95" s="25"/>
      <c r="I95" s="4">
        <v>297</v>
      </c>
      <c r="J95" s="4">
        <f>I95*J98/I98</f>
        <v>732.39007853403132</v>
      </c>
    </row>
    <row r="96" spans="1:10" s="4" customFormat="1" ht="18.75">
      <c r="A96" s="3">
        <f t="shared" si="10"/>
        <v>92</v>
      </c>
      <c r="B96" s="6" t="s">
        <v>179</v>
      </c>
      <c r="C96" s="25">
        <v>247.45</v>
      </c>
      <c r="D96" s="25">
        <v>238.24</v>
      </c>
      <c r="E96" s="25">
        <f t="shared" si="11"/>
        <v>0.96278035966861997</v>
      </c>
      <c r="F96" s="25">
        <v>757.05</v>
      </c>
      <c r="G96" s="25"/>
      <c r="H96" s="25"/>
      <c r="I96" s="4">
        <v>307</v>
      </c>
      <c r="J96" s="4">
        <f>I96*J98/I98</f>
        <v>757.04967713787084</v>
      </c>
    </row>
    <row r="97" spans="1:10" s="4" customFormat="1" ht="18.75">
      <c r="A97" s="3">
        <f>A96+1</f>
        <v>93</v>
      </c>
      <c r="B97" s="6" t="s">
        <v>180</v>
      </c>
      <c r="C97" s="25">
        <v>158.38999999999999</v>
      </c>
      <c r="D97" s="25">
        <v>141.43</v>
      </c>
      <c r="E97" s="25">
        <f t="shared" si="11"/>
        <v>0.8929225329881938</v>
      </c>
      <c r="F97" s="25">
        <v>572.1</v>
      </c>
      <c r="G97" s="25"/>
      <c r="H97" s="25"/>
      <c r="I97" s="4">
        <v>232</v>
      </c>
      <c r="J97" s="4">
        <f>I97*J98/I98</f>
        <v>572.10268760907502</v>
      </c>
    </row>
    <row r="98" spans="1:10" s="4" customFormat="1" ht="18.75">
      <c r="A98" s="3">
        <f>A97+1</f>
        <v>94</v>
      </c>
      <c r="B98" s="6" t="s">
        <v>75</v>
      </c>
      <c r="C98" s="25">
        <v>204.72</v>
      </c>
      <c r="D98" s="25">
        <v>174.29</v>
      </c>
      <c r="E98" s="25">
        <f t="shared" si="11"/>
        <v>0.85135795232512701</v>
      </c>
      <c r="F98" s="25">
        <v>1137.9000000000001</v>
      </c>
      <c r="G98" s="25"/>
      <c r="H98" s="25"/>
      <c r="I98" s="4">
        <f>I94+I95+I96+I97</f>
        <v>1146</v>
      </c>
      <c r="J98" s="4">
        <f>485.98+664.69+846.35+828.97</f>
        <v>2825.99</v>
      </c>
    </row>
    <row r="99" spans="1:10" s="4" customFormat="1" ht="18.75">
      <c r="A99" s="3">
        <f t="shared" ref="A99:A107" si="12">A98+1</f>
        <v>95</v>
      </c>
      <c r="B99" s="6" t="s">
        <v>76</v>
      </c>
      <c r="C99" s="25">
        <v>204.46</v>
      </c>
      <c r="D99" s="25">
        <v>192.02</v>
      </c>
      <c r="E99" s="25">
        <f t="shared" si="11"/>
        <v>0.93915680328670648</v>
      </c>
      <c r="F99" s="25">
        <v>552.9</v>
      </c>
      <c r="G99" s="25"/>
      <c r="H99" s="25"/>
    </row>
    <row r="100" spans="1:10" s="4" customFormat="1" ht="18.75">
      <c r="A100" s="3">
        <f t="shared" si="12"/>
        <v>96</v>
      </c>
      <c r="B100" s="6" t="s">
        <v>77</v>
      </c>
      <c r="C100" s="25">
        <v>213.6</v>
      </c>
      <c r="D100" s="25">
        <v>193.39</v>
      </c>
      <c r="E100" s="25">
        <f t="shared" si="11"/>
        <v>0.90538389513108608</v>
      </c>
      <c r="F100" s="25">
        <v>909.6</v>
      </c>
      <c r="G100" s="25"/>
      <c r="H100" s="25"/>
    </row>
    <row r="101" spans="1:10" s="4" customFormat="1" ht="18.75">
      <c r="A101" s="3">
        <f t="shared" si="12"/>
        <v>97</v>
      </c>
      <c r="B101" s="6" t="s">
        <v>78</v>
      </c>
      <c r="C101" s="25">
        <v>110.68</v>
      </c>
      <c r="D101" s="25">
        <v>106.23</v>
      </c>
      <c r="E101" s="25">
        <f t="shared" si="11"/>
        <v>0.95979400072280441</v>
      </c>
      <c r="F101" s="25"/>
      <c r="G101" s="25"/>
      <c r="H101" s="25"/>
    </row>
    <row r="102" spans="1:10" s="4" customFormat="1" ht="18.75">
      <c r="A102" s="3">
        <f t="shared" si="12"/>
        <v>98</v>
      </c>
      <c r="B102" s="6" t="s">
        <v>79</v>
      </c>
      <c r="C102" s="25">
        <v>102.26</v>
      </c>
      <c r="D102" s="25">
        <v>105.62</v>
      </c>
      <c r="E102" s="25">
        <f t="shared" si="11"/>
        <v>1.032857422256992</v>
      </c>
      <c r="F102" s="25"/>
      <c r="G102" s="25"/>
      <c r="H102" s="25"/>
    </row>
    <row r="103" spans="1:10" s="4" customFormat="1" ht="18.75">
      <c r="A103" s="3">
        <f t="shared" si="12"/>
        <v>99</v>
      </c>
      <c r="B103" s="6" t="s">
        <v>80</v>
      </c>
      <c r="C103" s="25">
        <v>76.95</v>
      </c>
      <c r="D103" s="25">
        <v>73.989999999999995</v>
      </c>
      <c r="E103" s="25">
        <f t="shared" si="11"/>
        <v>0.96153346328784917</v>
      </c>
      <c r="F103" s="25">
        <v>217.73</v>
      </c>
      <c r="G103" s="25"/>
      <c r="H103" s="25"/>
      <c r="I103" s="4">
        <v>70</v>
      </c>
      <c r="J103" s="4">
        <f>I103*J106/I106</f>
        <v>217.73333333333332</v>
      </c>
    </row>
    <row r="104" spans="1:10" s="4" customFormat="1" ht="18.75">
      <c r="A104" s="3">
        <f t="shared" si="12"/>
        <v>100</v>
      </c>
      <c r="B104" s="6" t="s">
        <v>81</v>
      </c>
      <c r="C104" s="25">
        <v>15.79</v>
      </c>
      <c r="D104" s="25">
        <v>15.59</v>
      </c>
      <c r="E104" s="25">
        <f>D104/C104</f>
        <v>0.98733375554148195</v>
      </c>
      <c r="F104" s="25"/>
      <c r="G104" s="25"/>
      <c r="H104" s="25"/>
      <c r="I104" s="4">
        <v>0</v>
      </c>
      <c r="J104" s="4">
        <f>I104*J106/I106</f>
        <v>0</v>
      </c>
    </row>
    <row r="105" spans="1:10" s="4" customFormat="1" ht="18.75">
      <c r="A105" s="3">
        <f t="shared" si="12"/>
        <v>101</v>
      </c>
      <c r="B105" s="6" t="s">
        <v>189</v>
      </c>
      <c r="C105" s="25">
        <v>82.6</v>
      </c>
      <c r="D105" s="25">
        <v>79.28</v>
      </c>
      <c r="E105" s="25">
        <f t="shared" si="11"/>
        <v>0.95980629539951579</v>
      </c>
      <c r="F105" s="25">
        <v>43.55</v>
      </c>
      <c r="G105" s="25"/>
      <c r="H105" s="25"/>
      <c r="I105" s="4">
        <v>14</v>
      </c>
      <c r="J105" s="4">
        <f>I105*J106/I106</f>
        <v>43.54666666666666</v>
      </c>
    </row>
    <row r="106" spans="1:10" s="4" customFormat="1" ht="18.75">
      <c r="A106" s="3">
        <f t="shared" si="12"/>
        <v>102</v>
      </c>
      <c r="B106" s="6" t="s">
        <v>82</v>
      </c>
      <c r="C106" s="25">
        <v>85.31</v>
      </c>
      <c r="D106" s="25">
        <v>76.98</v>
      </c>
      <c r="E106" s="25">
        <f>D106/C106</f>
        <v>0.90235611299964835</v>
      </c>
      <c r="F106" s="25"/>
      <c r="G106" s="25"/>
      <c r="H106" s="25"/>
      <c r="I106" s="4">
        <f>I103+I104+I105</f>
        <v>84</v>
      </c>
      <c r="J106" s="4">
        <v>261.27999999999997</v>
      </c>
    </row>
    <row r="107" spans="1:10" s="4" customFormat="1" ht="18.75">
      <c r="A107" s="3">
        <f t="shared" si="12"/>
        <v>103</v>
      </c>
      <c r="B107" s="6" t="s">
        <v>83</v>
      </c>
      <c r="C107" s="25">
        <v>82.84</v>
      </c>
      <c r="D107" s="25">
        <v>76.42</v>
      </c>
      <c r="E107" s="25">
        <f t="shared" ref="E107:E116" si="13">D107/C107</f>
        <v>0.92250120714630612</v>
      </c>
      <c r="F107" s="25">
        <v>197.48</v>
      </c>
      <c r="G107" s="25"/>
      <c r="H107" s="25"/>
    </row>
    <row r="108" spans="1:10" s="4" customFormat="1" ht="15.75" customHeight="1">
      <c r="A108" s="3">
        <f>A107+1</f>
        <v>104</v>
      </c>
      <c r="B108" s="6" t="s">
        <v>84</v>
      </c>
      <c r="C108" s="25">
        <v>182.46</v>
      </c>
      <c r="D108" s="25">
        <v>158.25</v>
      </c>
      <c r="E108" s="25">
        <f t="shared" si="13"/>
        <v>0.86731338375534361</v>
      </c>
      <c r="F108" s="25"/>
      <c r="G108" s="25"/>
      <c r="H108" s="25"/>
    </row>
    <row r="109" spans="1:10" s="4" customFormat="1" ht="18.75">
      <c r="A109" s="3">
        <f>A108+1</f>
        <v>105</v>
      </c>
      <c r="B109" s="6" t="s">
        <v>85</v>
      </c>
      <c r="C109" s="25">
        <v>101.48</v>
      </c>
      <c r="D109" s="25">
        <v>94.23</v>
      </c>
      <c r="E109" s="25">
        <f t="shared" si="13"/>
        <v>0.92855735120220728</v>
      </c>
      <c r="F109" s="25">
        <v>276.38</v>
      </c>
      <c r="G109" s="25"/>
      <c r="H109" s="25"/>
    </row>
    <row r="110" spans="1:10" s="4" customFormat="1" ht="18.75">
      <c r="A110" s="3">
        <f t="shared" ref="A110:A173" si="14">A109+1</f>
        <v>106</v>
      </c>
      <c r="B110" s="6" t="s">
        <v>86</v>
      </c>
      <c r="C110" s="25">
        <v>143.46</v>
      </c>
      <c r="D110" s="25">
        <v>110.7</v>
      </c>
      <c r="E110" s="25">
        <f t="shared" si="13"/>
        <v>0.77164366373902127</v>
      </c>
      <c r="F110" s="25">
        <v>334.9</v>
      </c>
      <c r="G110" s="25"/>
      <c r="H110" s="25"/>
    </row>
    <row r="111" spans="1:10" s="4" customFormat="1" ht="18.75">
      <c r="A111" s="3">
        <f t="shared" si="14"/>
        <v>107</v>
      </c>
      <c r="B111" s="6" t="s">
        <v>87</v>
      </c>
      <c r="C111" s="25">
        <v>163.30000000000001</v>
      </c>
      <c r="D111" s="25">
        <v>177.7</v>
      </c>
      <c r="E111" s="25">
        <f t="shared" si="13"/>
        <v>1.0881812614819348</v>
      </c>
      <c r="F111" s="25"/>
      <c r="G111" s="25"/>
      <c r="H111" s="25"/>
    </row>
    <row r="112" spans="1:10" s="4" customFormat="1" ht="18.75">
      <c r="A112" s="3">
        <f t="shared" si="14"/>
        <v>108</v>
      </c>
      <c r="B112" s="6" t="s">
        <v>88</v>
      </c>
      <c r="C112" s="25">
        <v>149.54</v>
      </c>
      <c r="D112" s="25">
        <v>132.79</v>
      </c>
      <c r="E112" s="25">
        <f t="shared" si="13"/>
        <v>0.88798983549551957</v>
      </c>
      <c r="F112" s="25"/>
      <c r="G112" s="25"/>
      <c r="H112" s="25"/>
    </row>
    <row r="113" spans="1:8" s="4" customFormat="1" ht="18.75" customHeight="1">
      <c r="A113" s="3">
        <f t="shared" si="14"/>
        <v>109</v>
      </c>
      <c r="B113" s="6" t="s">
        <v>89</v>
      </c>
      <c r="C113" s="25">
        <v>180.32</v>
      </c>
      <c r="D113" s="25">
        <v>161.38</v>
      </c>
      <c r="E113" s="25">
        <f t="shared" si="13"/>
        <v>0.89496450754214729</v>
      </c>
      <c r="F113" s="25"/>
      <c r="G113" s="25"/>
      <c r="H113" s="25"/>
    </row>
    <row r="114" spans="1:8" s="4" customFormat="1" ht="18.75">
      <c r="A114" s="3">
        <f t="shared" si="14"/>
        <v>110</v>
      </c>
      <c r="B114" s="6" t="s">
        <v>90</v>
      </c>
      <c r="C114" s="25">
        <v>135.05000000000001</v>
      </c>
      <c r="D114" s="25">
        <v>133.38</v>
      </c>
      <c r="E114" s="25">
        <f t="shared" si="13"/>
        <v>0.98763420955201764</v>
      </c>
      <c r="F114" s="25"/>
      <c r="G114" s="25"/>
      <c r="H114" s="25"/>
    </row>
    <row r="115" spans="1:8" s="4" customFormat="1" ht="18.75">
      <c r="A115" s="3">
        <f t="shared" si="14"/>
        <v>111</v>
      </c>
      <c r="B115" s="6" t="s">
        <v>91</v>
      </c>
      <c r="C115" s="25">
        <v>174.71</v>
      </c>
      <c r="D115" s="25">
        <v>172.07</v>
      </c>
      <c r="E115" s="25">
        <f t="shared" si="13"/>
        <v>0.98488924503462871</v>
      </c>
      <c r="F115" s="25"/>
      <c r="G115" s="25"/>
      <c r="H115" s="25"/>
    </row>
    <row r="116" spans="1:8" s="4" customFormat="1" ht="18.75">
      <c r="A116" s="3">
        <f t="shared" si="14"/>
        <v>112</v>
      </c>
      <c r="B116" s="6" t="s">
        <v>92</v>
      </c>
      <c r="C116" s="25">
        <v>147.96</v>
      </c>
      <c r="D116" s="25">
        <v>160.16</v>
      </c>
      <c r="E116" s="25">
        <f t="shared" si="13"/>
        <v>1.0824547174912138</v>
      </c>
      <c r="F116" s="25"/>
      <c r="G116" s="25"/>
      <c r="H116" s="25"/>
    </row>
    <row r="117" spans="1:8" s="4" customFormat="1" ht="18.75">
      <c r="A117" s="3">
        <f t="shared" si="14"/>
        <v>113</v>
      </c>
      <c r="B117" s="6" t="s">
        <v>93</v>
      </c>
      <c r="C117" s="25">
        <v>161.74</v>
      </c>
      <c r="D117" s="25">
        <v>147.65</v>
      </c>
      <c r="E117" s="25">
        <f>D117/C117</f>
        <v>0.91288487696302711</v>
      </c>
      <c r="F117" s="25"/>
      <c r="G117" s="25"/>
      <c r="H117" s="25"/>
    </row>
    <row r="118" spans="1:8" s="4" customFormat="1" ht="18.75">
      <c r="A118" s="3">
        <f t="shared" si="14"/>
        <v>114</v>
      </c>
      <c r="B118" s="6" t="s">
        <v>94</v>
      </c>
      <c r="C118" s="25">
        <v>130.79</v>
      </c>
      <c r="D118" s="25">
        <v>119.67</v>
      </c>
      <c r="E118" s="25">
        <f>D118/C118</f>
        <v>0.91497820934322205</v>
      </c>
      <c r="F118" s="25"/>
      <c r="G118" s="25"/>
      <c r="H118" s="25"/>
    </row>
    <row r="119" spans="1:8" s="4" customFormat="1" ht="18.75">
      <c r="A119" s="3">
        <f t="shared" si="14"/>
        <v>115</v>
      </c>
      <c r="B119" s="6" t="s">
        <v>95</v>
      </c>
      <c r="C119" s="25">
        <v>125.34</v>
      </c>
      <c r="D119" s="25">
        <v>119.58</v>
      </c>
      <c r="E119" s="25">
        <f>D119/C119</f>
        <v>0.95404499760651029</v>
      </c>
      <c r="F119" s="25"/>
      <c r="G119" s="25"/>
      <c r="H119" s="25"/>
    </row>
    <row r="120" spans="1:8" s="4" customFormat="1" ht="18.75">
      <c r="A120" s="3">
        <f t="shared" si="14"/>
        <v>116</v>
      </c>
      <c r="B120" s="6" t="s">
        <v>96</v>
      </c>
      <c r="C120" s="25">
        <v>93.36</v>
      </c>
      <c r="D120" s="25">
        <v>81.38</v>
      </c>
      <c r="E120" s="25">
        <f t="shared" ref="E120:E181" si="15">D120/C120</f>
        <v>0.87167952013710359</v>
      </c>
      <c r="F120" s="25"/>
      <c r="G120" s="25"/>
      <c r="H120" s="25"/>
    </row>
    <row r="121" spans="1:8" s="4" customFormat="1" ht="18.75">
      <c r="A121" s="3">
        <f t="shared" si="14"/>
        <v>117</v>
      </c>
      <c r="B121" s="6" t="s">
        <v>97</v>
      </c>
      <c r="C121" s="25">
        <v>97.43</v>
      </c>
      <c r="D121" s="25">
        <v>86.93</v>
      </c>
      <c r="E121" s="25">
        <f t="shared" si="15"/>
        <v>0.8922303192035308</v>
      </c>
      <c r="F121" s="25">
        <v>417.28</v>
      </c>
      <c r="G121" s="25"/>
      <c r="H121" s="25"/>
    </row>
    <row r="122" spans="1:8" s="4" customFormat="1" ht="18.75">
      <c r="A122" s="3">
        <f t="shared" si="14"/>
        <v>118</v>
      </c>
      <c r="B122" s="6" t="s">
        <v>98</v>
      </c>
      <c r="C122" s="25">
        <v>194.51</v>
      </c>
      <c r="D122" s="25">
        <v>200.46</v>
      </c>
      <c r="E122" s="25">
        <f t="shared" si="15"/>
        <v>1.0305896869055577</v>
      </c>
      <c r="F122" s="25"/>
      <c r="G122" s="25"/>
      <c r="H122" s="25"/>
    </row>
    <row r="123" spans="1:8" s="4" customFormat="1" ht="18.75">
      <c r="A123" s="3">
        <f t="shared" si="14"/>
        <v>119</v>
      </c>
      <c r="B123" s="6" t="s">
        <v>99</v>
      </c>
      <c r="C123" s="25">
        <v>233</v>
      </c>
      <c r="D123" s="25">
        <v>184.18</v>
      </c>
      <c r="E123" s="25">
        <f t="shared" si="15"/>
        <v>0.79047210300429183</v>
      </c>
      <c r="F123" s="25">
        <v>659.09</v>
      </c>
      <c r="G123" s="25"/>
      <c r="H123" s="25"/>
    </row>
    <row r="124" spans="1:8" s="4" customFormat="1" ht="18.75">
      <c r="A124" s="3">
        <f t="shared" si="14"/>
        <v>120</v>
      </c>
      <c r="B124" s="6" t="s">
        <v>100</v>
      </c>
      <c r="C124" s="25">
        <v>73.349999999999994</v>
      </c>
      <c r="D124" s="25">
        <v>67.06</v>
      </c>
      <c r="E124" s="25">
        <f t="shared" si="15"/>
        <v>0.91424676209952294</v>
      </c>
      <c r="F124" s="25"/>
      <c r="G124" s="25"/>
      <c r="H124" s="25"/>
    </row>
    <row r="125" spans="1:8" s="4" customFormat="1" ht="18.75">
      <c r="A125" s="3">
        <f t="shared" si="14"/>
        <v>121</v>
      </c>
      <c r="B125" s="6" t="s">
        <v>101</v>
      </c>
      <c r="C125" s="25">
        <v>145.69</v>
      </c>
      <c r="D125" s="25">
        <v>139.4</v>
      </c>
      <c r="E125" s="25">
        <f t="shared" si="15"/>
        <v>0.956826137689615</v>
      </c>
      <c r="F125" s="25">
        <v>1108.33</v>
      </c>
      <c r="G125" s="25"/>
      <c r="H125" s="25"/>
    </row>
    <row r="126" spans="1:8" s="4" customFormat="1" ht="18.75">
      <c r="A126" s="3">
        <f t="shared" si="14"/>
        <v>122</v>
      </c>
      <c r="B126" s="6" t="s">
        <v>102</v>
      </c>
      <c r="C126" s="25">
        <v>138.31</v>
      </c>
      <c r="D126" s="25">
        <v>130.47999999999999</v>
      </c>
      <c r="E126" s="25">
        <f t="shared" si="15"/>
        <v>0.94338804135637322</v>
      </c>
      <c r="F126" s="25">
        <v>660</v>
      </c>
      <c r="G126" s="25"/>
      <c r="H126" s="25"/>
    </row>
    <row r="127" spans="1:8" s="4" customFormat="1" ht="18.75">
      <c r="A127" s="3">
        <f t="shared" si="14"/>
        <v>123</v>
      </c>
      <c r="B127" s="6" t="s">
        <v>103</v>
      </c>
      <c r="C127" s="25">
        <v>142.6</v>
      </c>
      <c r="D127" s="25">
        <v>129.38999999999999</v>
      </c>
      <c r="E127" s="25">
        <f t="shared" si="15"/>
        <v>0.90736325385694239</v>
      </c>
      <c r="F127" s="25"/>
      <c r="G127" s="25"/>
      <c r="H127" s="25"/>
    </row>
    <row r="128" spans="1:8" s="4" customFormat="1" ht="18.75">
      <c r="A128" s="3">
        <f t="shared" si="14"/>
        <v>124</v>
      </c>
      <c r="B128" s="6" t="s">
        <v>104</v>
      </c>
      <c r="C128" s="25">
        <v>89.47</v>
      </c>
      <c r="D128" s="25">
        <v>76.349999999999994</v>
      </c>
      <c r="E128" s="25">
        <f t="shared" si="15"/>
        <v>0.85335866770984681</v>
      </c>
      <c r="F128" s="25"/>
      <c r="G128" s="25"/>
      <c r="H128" s="25"/>
    </row>
    <row r="129" spans="1:10" s="4" customFormat="1" ht="18.75">
      <c r="A129" s="3">
        <f t="shared" si="14"/>
        <v>125</v>
      </c>
      <c r="B129" s="6" t="s">
        <v>166</v>
      </c>
      <c r="C129" s="25">
        <v>120.78</v>
      </c>
      <c r="D129" s="25">
        <v>108.94</v>
      </c>
      <c r="E129" s="25">
        <f t="shared" si="15"/>
        <v>0.90197052492134455</v>
      </c>
      <c r="F129" s="25"/>
      <c r="G129" s="25"/>
      <c r="H129" s="25"/>
    </row>
    <row r="130" spans="1:10" s="4" customFormat="1" ht="18.75">
      <c r="A130" s="3">
        <f t="shared" si="14"/>
        <v>126</v>
      </c>
      <c r="B130" s="6" t="s">
        <v>167</v>
      </c>
      <c r="C130" s="25">
        <v>141.43</v>
      </c>
      <c r="D130" s="25">
        <v>129.34</v>
      </c>
      <c r="E130" s="25">
        <f t="shared" si="15"/>
        <v>0.91451601498974755</v>
      </c>
      <c r="F130" s="25"/>
      <c r="G130" s="25"/>
      <c r="H130" s="25"/>
    </row>
    <row r="131" spans="1:10" s="4" customFormat="1" ht="18.75">
      <c r="A131" s="3">
        <f t="shared" si="14"/>
        <v>127</v>
      </c>
      <c r="B131" s="6" t="s">
        <v>105</v>
      </c>
      <c r="C131" s="25">
        <v>70.510000000000005</v>
      </c>
      <c r="D131" s="25">
        <v>79.23</v>
      </c>
      <c r="E131" s="25">
        <f t="shared" si="15"/>
        <v>1.1236704013615091</v>
      </c>
      <c r="F131" s="25"/>
      <c r="G131" s="25"/>
      <c r="H131" s="25"/>
    </row>
    <row r="132" spans="1:10" s="4" customFormat="1" ht="18.75">
      <c r="A132" s="3">
        <f t="shared" si="14"/>
        <v>128</v>
      </c>
      <c r="B132" s="6" t="s">
        <v>106</v>
      </c>
      <c r="C132" s="25">
        <v>125.82</v>
      </c>
      <c r="D132" s="25">
        <v>109.9</v>
      </c>
      <c r="E132" s="25">
        <f t="shared" si="15"/>
        <v>0.87347003656016542</v>
      </c>
      <c r="F132" s="25">
        <v>351.82</v>
      </c>
      <c r="G132" s="25"/>
      <c r="H132" s="25"/>
    </row>
    <row r="133" spans="1:10" s="4" customFormat="1" ht="18.75">
      <c r="A133" s="3">
        <f t="shared" si="14"/>
        <v>129</v>
      </c>
      <c r="B133" s="6" t="s">
        <v>107</v>
      </c>
      <c r="C133" s="25">
        <v>121.57</v>
      </c>
      <c r="D133" s="25">
        <v>120.64</v>
      </c>
      <c r="E133" s="25">
        <f t="shared" si="15"/>
        <v>0.99235008636999267</v>
      </c>
      <c r="F133" s="25">
        <v>390.69</v>
      </c>
      <c r="G133" s="25"/>
      <c r="H133" s="25"/>
    </row>
    <row r="134" spans="1:10" s="4" customFormat="1" ht="18.75">
      <c r="A134" s="3">
        <f t="shared" si="14"/>
        <v>130</v>
      </c>
      <c r="B134" s="6" t="s">
        <v>108</v>
      </c>
      <c r="C134" s="25">
        <v>122.43</v>
      </c>
      <c r="D134" s="25">
        <v>110.09</v>
      </c>
      <c r="E134" s="25">
        <f t="shared" si="15"/>
        <v>0.89920771052846526</v>
      </c>
      <c r="F134" s="25">
        <v>330.43</v>
      </c>
      <c r="G134" s="25"/>
      <c r="H134" s="25"/>
    </row>
    <row r="135" spans="1:10" s="4" customFormat="1" ht="18.75">
      <c r="A135" s="3">
        <f t="shared" si="14"/>
        <v>131</v>
      </c>
      <c r="B135" s="6" t="s">
        <v>109</v>
      </c>
      <c r="C135" s="25">
        <v>157.47999999999999</v>
      </c>
      <c r="D135" s="25">
        <v>140.41999999999999</v>
      </c>
      <c r="E135" s="25">
        <f t="shared" si="15"/>
        <v>0.89166878333756661</v>
      </c>
      <c r="F135" s="25">
        <v>504.13</v>
      </c>
      <c r="G135" s="25"/>
      <c r="H135" s="25"/>
    </row>
    <row r="136" spans="1:10" s="4" customFormat="1" ht="18.75">
      <c r="A136" s="3">
        <f t="shared" si="14"/>
        <v>132</v>
      </c>
      <c r="B136" s="6" t="s">
        <v>110</v>
      </c>
      <c r="C136" s="25">
        <v>120.6</v>
      </c>
      <c r="D136" s="25">
        <v>107.09</v>
      </c>
      <c r="E136" s="25">
        <f t="shared" si="15"/>
        <v>0.88797678275290226</v>
      </c>
      <c r="F136" s="25">
        <v>434.72</v>
      </c>
      <c r="G136" s="25"/>
      <c r="H136" s="25"/>
    </row>
    <row r="137" spans="1:10" s="4" customFormat="1" ht="18.75" customHeight="1">
      <c r="A137" s="3">
        <f t="shared" si="14"/>
        <v>133</v>
      </c>
      <c r="B137" s="6" t="s">
        <v>156</v>
      </c>
      <c r="C137" s="25">
        <v>61.09</v>
      </c>
      <c r="D137" s="25">
        <v>56.16</v>
      </c>
      <c r="E137" s="25">
        <f t="shared" si="15"/>
        <v>0.9192993943362251</v>
      </c>
      <c r="F137" s="25">
        <v>208.21</v>
      </c>
      <c r="G137" s="25"/>
      <c r="H137" s="25"/>
    </row>
    <row r="138" spans="1:10" s="4" customFormat="1" ht="18.75">
      <c r="A138" s="3">
        <f t="shared" si="14"/>
        <v>134</v>
      </c>
      <c r="B138" s="6" t="s">
        <v>157</v>
      </c>
      <c r="C138" s="25">
        <v>13.37</v>
      </c>
      <c r="D138" s="25">
        <v>13.77</v>
      </c>
      <c r="E138" s="25">
        <f t="shared" si="15"/>
        <v>1.0299177262528048</v>
      </c>
      <c r="F138" s="25">
        <v>36.61</v>
      </c>
      <c r="G138" s="25"/>
      <c r="H138" s="25"/>
    </row>
    <row r="139" spans="1:10" s="4" customFormat="1" ht="18.75">
      <c r="A139" s="3">
        <f t="shared" si="14"/>
        <v>135</v>
      </c>
      <c r="B139" s="6" t="s">
        <v>111</v>
      </c>
      <c r="C139" s="25">
        <v>104.01</v>
      </c>
      <c r="D139" s="25">
        <v>98.01</v>
      </c>
      <c r="E139" s="25">
        <f t="shared" si="15"/>
        <v>0.9423132391116239</v>
      </c>
      <c r="F139" s="25">
        <v>375.86</v>
      </c>
      <c r="G139" s="25"/>
      <c r="H139" s="25"/>
    </row>
    <row r="140" spans="1:10" s="4" customFormat="1" ht="18.75">
      <c r="A140" s="3">
        <f t="shared" si="14"/>
        <v>136</v>
      </c>
      <c r="B140" s="6" t="s">
        <v>112</v>
      </c>
      <c r="C140" s="25">
        <v>75.72</v>
      </c>
      <c r="D140" s="25">
        <v>69.180000000000007</v>
      </c>
      <c r="E140" s="25">
        <f t="shared" si="15"/>
        <v>0.91362916006339157</v>
      </c>
      <c r="F140" s="25">
        <v>243.36</v>
      </c>
      <c r="G140" s="25"/>
      <c r="H140" s="25"/>
    </row>
    <row r="141" spans="1:10" s="4" customFormat="1" ht="18.75">
      <c r="A141" s="3">
        <f t="shared" si="14"/>
        <v>137</v>
      </c>
      <c r="B141" s="6" t="s">
        <v>113</v>
      </c>
      <c r="C141" s="25">
        <v>127.7</v>
      </c>
      <c r="D141" s="25">
        <v>135</v>
      </c>
      <c r="E141" s="25">
        <f t="shared" si="15"/>
        <v>1.05716523101018</v>
      </c>
      <c r="F141" s="25">
        <v>406.65</v>
      </c>
      <c r="G141" s="25"/>
      <c r="H141" s="25"/>
    </row>
    <row r="142" spans="1:10" s="4" customFormat="1" ht="18.75" customHeight="1">
      <c r="A142" s="3">
        <f t="shared" si="14"/>
        <v>138</v>
      </c>
      <c r="B142" s="6" t="s">
        <v>158</v>
      </c>
      <c r="C142" s="25">
        <v>41.1</v>
      </c>
      <c r="D142" s="25">
        <v>35.409999999999997</v>
      </c>
      <c r="E142" s="25">
        <f t="shared" si="15"/>
        <v>0.86155717761557171</v>
      </c>
      <c r="F142" s="25">
        <v>106.51</v>
      </c>
      <c r="G142" s="25"/>
      <c r="H142" s="25"/>
      <c r="I142" s="4">
        <v>51</v>
      </c>
      <c r="J142" s="4">
        <f>I142*J144/I144</f>
        <v>106.51484210526316</v>
      </c>
    </row>
    <row r="143" spans="1:10" s="4" customFormat="1" ht="18.75">
      <c r="A143" s="3">
        <f t="shared" si="14"/>
        <v>139</v>
      </c>
      <c r="B143" s="6" t="s">
        <v>159</v>
      </c>
      <c r="C143" s="25">
        <v>39.33</v>
      </c>
      <c r="D143" s="25">
        <v>34.369999999999997</v>
      </c>
      <c r="E143" s="25">
        <f t="shared" si="15"/>
        <v>0.87388761759471134</v>
      </c>
      <c r="F143" s="25">
        <v>91.9</v>
      </c>
      <c r="G143" s="25"/>
      <c r="H143" s="25"/>
      <c r="I143" s="4">
        <v>44</v>
      </c>
      <c r="J143" s="4">
        <f>I143*J144/I144</f>
        <v>91.895157894736826</v>
      </c>
    </row>
    <row r="144" spans="1:10" s="4" customFormat="1" ht="18.75">
      <c r="A144" s="3">
        <f t="shared" si="14"/>
        <v>140</v>
      </c>
      <c r="B144" s="6" t="s">
        <v>114</v>
      </c>
      <c r="C144" s="25">
        <v>80.17</v>
      </c>
      <c r="D144" s="25">
        <v>69.13</v>
      </c>
      <c r="E144" s="25">
        <f t="shared" si="15"/>
        <v>0.86229262816514896</v>
      </c>
      <c r="F144" s="25"/>
      <c r="G144" s="25"/>
      <c r="H144" s="25"/>
      <c r="I144" s="4">
        <f>I142+I143</f>
        <v>95</v>
      </c>
      <c r="J144" s="4">
        <v>198.41</v>
      </c>
    </row>
    <row r="145" spans="1:10" s="4" customFormat="1" ht="18.75">
      <c r="A145" s="3">
        <f>A144+1</f>
        <v>141</v>
      </c>
      <c r="B145" s="6" t="s">
        <v>115</v>
      </c>
      <c r="C145" s="25">
        <v>67.8</v>
      </c>
      <c r="D145" s="25">
        <v>67.12</v>
      </c>
      <c r="E145" s="25">
        <f t="shared" si="15"/>
        <v>0.98997050147492638</v>
      </c>
      <c r="F145" s="25">
        <v>174.43</v>
      </c>
      <c r="G145" s="25"/>
      <c r="H145" s="25"/>
    </row>
    <row r="146" spans="1:10" s="4" customFormat="1" ht="18.75">
      <c r="A146" s="3">
        <f t="shared" si="14"/>
        <v>142</v>
      </c>
      <c r="B146" s="6" t="s">
        <v>160</v>
      </c>
      <c r="C146" s="25">
        <v>100.3</v>
      </c>
      <c r="D146" s="25">
        <v>89.98</v>
      </c>
      <c r="E146" s="25">
        <f t="shared" si="15"/>
        <v>0.89710867397806582</v>
      </c>
      <c r="F146" s="25"/>
      <c r="G146" s="25"/>
      <c r="H146" s="25"/>
    </row>
    <row r="147" spans="1:10" s="4" customFormat="1" ht="18.75">
      <c r="A147" s="3">
        <f t="shared" si="14"/>
        <v>143</v>
      </c>
      <c r="B147" s="6" t="s">
        <v>161</v>
      </c>
      <c r="C147" s="25">
        <v>64.099999999999994</v>
      </c>
      <c r="D147" s="25">
        <v>59.01</v>
      </c>
      <c r="E147" s="25">
        <f t="shared" si="15"/>
        <v>0.92059282371294859</v>
      </c>
      <c r="F147" s="25"/>
      <c r="G147" s="25"/>
      <c r="H147" s="25"/>
    </row>
    <row r="148" spans="1:10" s="4" customFormat="1" ht="18.75">
      <c r="A148" s="3">
        <f t="shared" si="14"/>
        <v>144</v>
      </c>
      <c r="B148" s="6" t="s">
        <v>116</v>
      </c>
      <c r="C148" s="25">
        <v>165.89</v>
      </c>
      <c r="D148" s="25">
        <v>152.22999999999999</v>
      </c>
      <c r="E148" s="25">
        <f t="shared" si="15"/>
        <v>0.91765627825667617</v>
      </c>
      <c r="F148" s="25"/>
      <c r="G148" s="25"/>
      <c r="H148" s="25"/>
    </row>
    <row r="149" spans="1:10" s="4" customFormat="1" ht="18.75">
      <c r="A149" s="3">
        <f t="shared" si="14"/>
        <v>145</v>
      </c>
      <c r="B149" s="6" t="s">
        <v>117</v>
      </c>
      <c r="C149" s="25">
        <v>103.13</v>
      </c>
      <c r="D149" s="25">
        <v>92.08</v>
      </c>
      <c r="E149" s="25">
        <f t="shared" si="15"/>
        <v>0.89285367982158448</v>
      </c>
      <c r="F149" s="25">
        <v>316.55</v>
      </c>
      <c r="G149" s="25"/>
      <c r="H149" s="25"/>
    </row>
    <row r="150" spans="1:10" s="4" customFormat="1" ht="18.75">
      <c r="A150" s="3">
        <f t="shared" si="14"/>
        <v>146</v>
      </c>
      <c r="B150" s="6" t="s">
        <v>118</v>
      </c>
      <c r="C150" s="25">
        <v>179.49</v>
      </c>
      <c r="D150" s="25">
        <v>170.74</v>
      </c>
      <c r="E150" s="25">
        <f t="shared" si="15"/>
        <v>0.95125076605939052</v>
      </c>
      <c r="F150" s="25"/>
      <c r="G150" s="25"/>
      <c r="H150" s="25"/>
    </row>
    <row r="151" spans="1:10" s="4" customFormat="1" ht="18.75">
      <c r="A151" s="3">
        <f t="shared" si="14"/>
        <v>147</v>
      </c>
      <c r="B151" s="6" t="s">
        <v>119</v>
      </c>
      <c r="C151" s="25">
        <v>93.84</v>
      </c>
      <c r="D151" s="25">
        <v>79.31</v>
      </c>
      <c r="E151" s="25">
        <f t="shared" si="15"/>
        <v>0.84516197783461211</v>
      </c>
      <c r="F151" s="25">
        <v>185.1</v>
      </c>
      <c r="G151" s="25"/>
      <c r="H151" s="25"/>
    </row>
    <row r="152" spans="1:10" s="4" customFormat="1" ht="18.75">
      <c r="A152" s="3">
        <f t="shared" si="14"/>
        <v>148</v>
      </c>
      <c r="B152" s="6" t="s">
        <v>120</v>
      </c>
      <c r="C152" s="25">
        <v>159.06</v>
      </c>
      <c r="D152" s="25">
        <f>76.41+72.64</f>
        <v>149.05000000000001</v>
      </c>
      <c r="E152" s="25">
        <f t="shared" si="15"/>
        <v>0.93706777316735834</v>
      </c>
      <c r="F152" s="25"/>
      <c r="G152" s="25"/>
      <c r="H152" s="25"/>
    </row>
    <row r="153" spans="1:10" s="4" customFormat="1" ht="18.75">
      <c r="A153" s="3">
        <f t="shared" si="14"/>
        <v>149</v>
      </c>
      <c r="B153" s="6" t="s">
        <v>121</v>
      </c>
      <c r="C153" s="25">
        <v>123.48</v>
      </c>
      <c r="D153" s="25">
        <v>107.61</v>
      </c>
      <c r="E153" s="25">
        <f t="shared" si="15"/>
        <v>0.87147716229348882</v>
      </c>
      <c r="F153" s="25"/>
      <c r="G153" s="25"/>
      <c r="H153" s="25"/>
    </row>
    <row r="154" spans="1:10" s="4" customFormat="1" ht="18.75">
      <c r="A154" s="3">
        <f t="shared" si="14"/>
        <v>150</v>
      </c>
      <c r="B154" s="6" t="s">
        <v>122</v>
      </c>
      <c r="C154" s="25">
        <v>112.19</v>
      </c>
      <c r="D154" s="25">
        <v>105.56</v>
      </c>
      <c r="E154" s="25">
        <f t="shared" si="15"/>
        <v>0.9409038238702202</v>
      </c>
      <c r="F154" s="25"/>
      <c r="G154" s="25"/>
      <c r="H154" s="25"/>
    </row>
    <row r="155" spans="1:10" s="4" customFormat="1" ht="18.75">
      <c r="A155" s="3">
        <f t="shared" si="14"/>
        <v>151</v>
      </c>
      <c r="B155" s="6" t="s">
        <v>162</v>
      </c>
      <c r="C155" s="25">
        <v>249.53</v>
      </c>
      <c r="D155" s="25">
        <v>276.08999999999997</v>
      </c>
      <c r="E155" s="25">
        <f t="shared" si="15"/>
        <v>1.1064401074019155</v>
      </c>
      <c r="F155" s="25"/>
      <c r="G155" s="25"/>
      <c r="H155" s="25"/>
      <c r="I155" s="4">
        <v>11810.38</v>
      </c>
      <c r="J155" s="4">
        <f>I155*J157/I157</f>
        <v>276.08802347766658</v>
      </c>
    </row>
    <row r="156" spans="1:10" s="4" customFormat="1" ht="18.75">
      <c r="A156" s="3">
        <f t="shared" si="14"/>
        <v>152</v>
      </c>
      <c r="B156" s="6" t="s">
        <v>163</v>
      </c>
      <c r="C156" s="25">
        <v>5.57</v>
      </c>
      <c r="D156" s="25">
        <v>6.45</v>
      </c>
      <c r="E156" s="25">
        <f t="shared" si="15"/>
        <v>1.1579892280071813</v>
      </c>
      <c r="F156" s="25">
        <v>20.3</v>
      </c>
      <c r="G156" s="25"/>
      <c r="H156" s="25"/>
      <c r="I156" s="4">
        <v>276</v>
      </c>
      <c r="J156" s="4">
        <f>I156*J157/I157</f>
        <v>6.4519765223334042</v>
      </c>
    </row>
    <row r="157" spans="1:10" s="4" customFormat="1" ht="18.75">
      <c r="A157" s="3">
        <f t="shared" si="14"/>
        <v>153</v>
      </c>
      <c r="B157" s="6" t="s">
        <v>123</v>
      </c>
      <c r="C157" s="25">
        <v>69.53</v>
      </c>
      <c r="D157" s="25">
        <v>65.489999999999995</v>
      </c>
      <c r="E157" s="25">
        <f t="shared" si="15"/>
        <v>0.94189558463972378</v>
      </c>
      <c r="F157" s="25"/>
      <c r="G157" s="25"/>
      <c r="H157" s="25"/>
      <c r="I157" s="4">
        <f>I155+I156</f>
        <v>12086.38</v>
      </c>
      <c r="J157" s="4">
        <v>282.54000000000002</v>
      </c>
    </row>
    <row r="158" spans="1:10" s="4" customFormat="1" ht="18.75">
      <c r="A158" s="3">
        <f t="shared" si="14"/>
        <v>154</v>
      </c>
      <c r="B158" s="6" t="s">
        <v>124</v>
      </c>
      <c r="C158" s="25">
        <v>185.78</v>
      </c>
      <c r="D158" s="25">
        <v>164.41</v>
      </c>
      <c r="E158" s="25">
        <f t="shared" si="15"/>
        <v>0.8849714716331144</v>
      </c>
      <c r="F158" s="25"/>
      <c r="G158" s="25"/>
      <c r="H158" s="25"/>
    </row>
    <row r="159" spans="1:10" s="4" customFormat="1" ht="18.75">
      <c r="A159" s="3">
        <f t="shared" si="14"/>
        <v>155</v>
      </c>
      <c r="B159" s="6" t="s">
        <v>125</v>
      </c>
      <c r="C159" s="25">
        <v>163.22999999999999</v>
      </c>
      <c r="D159" s="25">
        <v>149.74</v>
      </c>
      <c r="E159" s="25">
        <f t="shared" si="15"/>
        <v>0.91735587820866271</v>
      </c>
      <c r="F159" s="25"/>
      <c r="G159" s="25"/>
      <c r="H159" s="25"/>
    </row>
    <row r="160" spans="1:10" s="4" customFormat="1" ht="18.75">
      <c r="A160" s="3">
        <f t="shared" si="14"/>
        <v>156</v>
      </c>
      <c r="B160" s="6" t="s">
        <v>126</v>
      </c>
      <c r="C160" s="25">
        <v>78.3</v>
      </c>
      <c r="D160" s="25">
        <v>68.69</v>
      </c>
      <c r="E160" s="25">
        <f t="shared" si="15"/>
        <v>0.87726692209450829</v>
      </c>
      <c r="F160" s="25">
        <v>208.08</v>
      </c>
      <c r="G160" s="25"/>
      <c r="H160" s="25"/>
    </row>
    <row r="161" spans="1:8" s="4" customFormat="1" ht="18.75">
      <c r="A161" s="3">
        <f t="shared" si="14"/>
        <v>157</v>
      </c>
      <c r="B161" s="6" t="s">
        <v>127</v>
      </c>
      <c r="C161" s="25">
        <v>29.88</v>
      </c>
      <c r="D161" s="25">
        <v>26.09</v>
      </c>
      <c r="E161" s="25">
        <f t="shared" si="15"/>
        <v>0.87315930388219543</v>
      </c>
      <c r="F161" s="25"/>
      <c r="G161" s="25"/>
      <c r="H161" s="25"/>
    </row>
    <row r="162" spans="1:8" s="4" customFormat="1" ht="18.75">
      <c r="A162" s="3">
        <f t="shared" si="14"/>
        <v>158</v>
      </c>
      <c r="B162" s="6" t="s">
        <v>128</v>
      </c>
      <c r="C162" s="25">
        <v>480.54999999999995</v>
      </c>
      <c r="D162" s="25">
        <f>256.44+212.18</f>
        <v>468.62</v>
      </c>
      <c r="E162" s="25">
        <f t="shared" si="15"/>
        <v>0.97517427947143909</v>
      </c>
      <c r="F162" s="25">
        <f>780.45+883.6</f>
        <v>1664.0500000000002</v>
      </c>
      <c r="G162" s="25"/>
      <c r="H162" s="25"/>
    </row>
    <row r="163" spans="1:8" s="4" customFormat="1" ht="18.75">
      <c r="A163" s="3">
        <f t="shared" si="14"/>
        <v>159</v>
      </c>
      <c r="B163" s="6" t="s">
        <v>129</v>
      </c>
      <c r="C163" s="25">
        <v>84.42</v>
      </c>
      <c r="D163" s="25">
        <v>55</v>
      </c>
      <c r="E163" s="25">
        <f t="shared" si="15"/>
        <v>0.65150438284766643</v>
      </c>
      <c r="F163" s="25"/>
      <c r="G163" s="25"/>
      <c r="H163" s="25"/>
    </row>
    <row r="164" spans="1:8" s="4" customFormat="1" ht="18.75">
      <c r="A164" s="3">
        <f t="shared" si="14"/>
        <v>160</v>
      </c>
      <c r="B164" s="6" t="s">
        <v>130</v>
      </c>
      <c r="C164" s="25">
        <v>92.75</v>
      </c>
      <c r="D164" s="25">
        <v>85.5</v>
      </c>
      <c r="E164" s="25">
        <f t="shared" si="15"/>
        <v>0.92183288409703501</v>
      </c>
      <c r="F164" s="25"/>
      <c r="G164" s="25"/>
      <c r="H164" s="25"/>
    </row>
    <row r="165" spans="1:8" s="4" customFormat="1" ht="18.75">
      <c r="A165" s="3">
        <f t="shared" si="14"/>
        <v>161</v>
      </c>
      <c r="B165" s="6" t="s">
        <v>131</v>
      </c>
      <c r="C165" s="25">
        <v>161.38999999999999</v>
      </c>
      <c r="D165" s="25">
        <v>148.28</v>
      </c>
      <c r="E165" s="25">
        <f t="shared" si="15"/>
        <v>0.91876820125162662</v>
      </c>
      <c r="F165" s="25">
        <v>373.95</v>
      </c>
      <c r="G165" s="25"/>
      <c r="H165" s="25"/>
    </row>
    <row r="166" spans="1:8" s="4" customFormat="1" ht="18.75">
      <c r="A166" s="3">
        <f t="shared" si="14"/>
        <v>162</v>
      </c>
      <c r="B166" s="6" t="s">
        <v>132</v>
      </c>
      <c r="C166" s="25">
        <v>151.31</v>
      </c>
      <c r="D166" s="25">
        <v>156.16999999999999</v>
      </c>
      <c r="E166" s="25">
        <f t="shared" si="15"/>
        <v>1.0321194897891743</v>
      </c>
      <c r="F166" s="25"/>
      <c r="G166" s="25"/>
      <c r="H166" s="25"/>
    </row>
    <row r="167" spans="1:8" s="4" customFormat="1" ht="18.75">
      <c r="A167" s="3">
        <f t="shared" si="14"/>
        <v>163</v>
      </c>
      <c r="B167" s="6" t="s">
        <v>133</v>
      </c>
      <c r="C167" s="25">
        <v>138.24</v>
      </c>
      <c r="D167" s="25">
        <v>125.07</v>
      </c>
      <c r="E167" s="25">
        <f t="shared" si="15"/>
        <v>0.90473090277777768</v>
      </c>
      <c r="F167" s="25"/>
      <c r="G167" s="25"/>
      <c r="H167" s="25"/>
    </row>
    <row r="168" spans="1:8" s="4" customFormat="1" ht="18.75">
      <c r="A168" s="3">
        <f t="shared" si="14"/>
        <v>164</v>
      </c>
      <c r="B168" s="6" t="s">
        <v>134</v>
      </c>
      <c r="C168" s="25">
        <v>156.56</v>
      </c>
      <c r="D168" s="25">
        <v>142.32</v>
      </c>
      <c r="E168" s="25">
        <f t="shared" si="15"/>
        <v>0.9090444557996934</v>
      </c>
      <c r="F168" s="25"/>
      <c r="G168" s="25"/>
      <c r="H168" s="25"/>
    </row>
    <row r="169" spans="1:8" s="4" customFormat="1" ht="18.75">
      <c r="A169" s="3">
        <f t="shared" si="14"/>
        <v>165</v>
      </c>
      <c r="B169" s="6" t="s">
        <v>135</v>
      </c>
      <c r="C169" s="25">
        <v>123.78</v>
      </c>
      <c r="D169" s="25">
        <v>114.19</v>
      </c>
      <c r="E169" s="25">
        <f t="shared" si="15"/>
        <v>0.92252383260623683</v>
      </c>
      <c r="F169" s="25"/>
      <c r="G169" s="25"/>
      <c r="H169" s="25"/>
    </row>
    <row r="170" spans="1:8" s="4" customFormat="1" ht="18.75">
      <c r="A170" s="3">
        <f t="shared" si="14"/>
        <v>166</v>
      </c>
      <c r="B170" s="6" t="s">
        <v>136</v>
      </c>
      <c r="C170" s="25">
        <v>117.13</v>
      </c>
      <c r="D170" s="25">
        <v>104.27</v>
      </c>
      <c r="E170" s="25">
        <f t="shared" si="15"/>
        <v>0.89020746179458721</v>
      </c>
      <c r="F170" s="25"/>
      <c r="G170" s="25"/>
      <c r="H170" s="25"/>
    </row>
    <row r="171" spans="1:8" s="4" customFormat="1" ht="18.75">
      <c r="A171" s="3">
        <f t="shared" si="14"/>
        <v>167</v>
      </c>
      <c r="B171" s="6" t="s">
        <v>137</v>
      </c>
      <c r="C171" s="25">
        <v>100.41</v>
      </c>
      <c r="D171" s="25">
        <v>92.67</v>
      </c>
      <c r="E171" s="25">
        <f t="shared" si="15"/>
        <v>0.92291604421870332</v>
      </c>
      <c r="F171" s="25"/>
      <c r="G171" s="25"/>
      <c r="H171" s="25"/>
    </row>
    <row r="172" spans="1:8" s="4" customFormat="1" ht="18.75">
      <c r="A172" s="3">
        <f t="shared" si="14"/>
        <v>168</v>
      </c>
      <c r="B172" s="6" t="s">
        <v>138</v>
      </c>
      <c r="C172" s="25">
        <v>91.92</v>
      </c>
      <c r="D172" s="25">
        <v>84.38</v>
      </c>
      <c r="E172" s="25">
        <f t="shared" si="15"/>
        <v>0.91797214969538721</v>
      </c>
      <c r="F172" s="25"/>
      <c r="G172" s="25"/>
      <c r="H172" s="25"/>
    </row>
    <row r="173" spans="1:8" s="4" customFormat="1" ht="18.75">
      <c r="A173" s="3">
        <f t="shared" si="14"/>
        <v>169</v>
      </c>
      <c r="B173" s="6" t="s">
        <v>139</v>
      </c>
      <c r="C173" s="25">
        <v>91.69</v>
      </c>
      <c r="D173" s="25">
        <v>84.22</v>
      </c>
      <c r="E173" s="25">
        <f t="shared" si="15"/>
        <v>0.91852982877085831</v>
      </c>
      <c r="F173" s="25"/>
      <c r="G173" s="25"/>
      <c r="H173" s="25"/>
    </row>
    <row r="174" spans="1:8" s="4" customFormat="1" ht="18.75">
      <c r="A174" s="3">
        <f t="shared" ref="A174:A181" si="16">A173+1</f>
        <v>170</v>
      </c>
      <c r="B174" s="6" t="s">
        <v>140</v>
      </c>
      <c r="C174" s="25">
        <v>213.17</v>
      </c>
      <c r="D174" s="25">
        <v>215.52</v>
      </c>
      <c r="E174" s="25">
        <f t="shared" si="15"/>
        <v>1.0110240652999953</v>
      </c>
      <c r="F174" s="25"/>
      <c r="G174" s="25"/>
      <c r="H174" s="25"/>
    </row>
    <row r="175" spans="1:8" s="4" customFormat="1" ht="18.75">
      <c r="A175" s="3">
        <f t="shared" si="16"/>
        <v>171</v>
      </c>
      <c r="B175" s="6" t="s">
        <v>141</v>
      </c>
      <c r="C175" s="25">
        <v>193.78</v>
      </c>
      <c r="D175" s="25">
        <v>175.76</v>
      </c>
      <c r="E175" s="25">
        <f t="shared" si="15"/>
        <v>0.90700794715656929</v>
      </c>
      <c r="F175" s="25">
        <v>516.84</v>
      </c>
      <c r="G175" s="25"/>
      <c r="H175" s="25"/>
    </row>
    <row r="176" spans="1:8" s="4" customFormat="1" ht="18.75">
      <c r="A176" s="3">
        <f t="shared" si="16"/>
        <v>172</v>
      </c>
      <c r="B176" s="6" t="s">
        <v>142</v>
      </c>
      <c r="C176" s="25">
        <v>180.61</v>
      </c>
      <c r="D176" s="25">
        <v>202.23</v>
      </c>
      <c r="E176" s="25">
        <f t="shared" si="15"/>
        <v>1.1197054426665189</v>
      </c>
      <c r="F176" s="25">
        <v>492.33</v>
      </c>
      <c r="G176" s="25"/>
      <c r="H176" s="25"/>
    </row>
    <row r="177" spans="1:10" s="4" customFormat="1" ht="18.75" customHeight="1">
      <c r="A177" s="3">
        <f t="shared" si="16"/>
        <v>173</v>
      </c>
      <c r="B177" s="6" t="s">
        <v>168</v>
      </c>
      <c r="C177" s="25">
        <v>143.13999999999999</v>
      </c>
      <c r="D177" s="25">
        <v>162.51</v>
      </c>
      <c r="E177" s="25">
        <f t="shared" si="15"/>
        <v>1.1353220623166131</v>
      </c>
      <c r="F177" s="25">
        <v>415.55</v>
      </c>
      <c r="G177" s="25"/>
      <c r="H177" s="25"/>
      <c r="I177" s="4">
        <v>210</v>
      </c>
      <c r="J177" s="4">
        <f>I177*J180/I180</f>
        <v>415.55479041916163</v>
      </c>
    </row>
    <row r="178" spans="1:10" s="4" customFormat="1" ht="18.75">
      <c r="A178" s="3">
        <f t="shared" si="16"/>
        <v>174</v>
      </c>
      <c r="B178" s="6" t="s">
        <v>169</v>
      </c>
      <c r="C178" s="25">
        <v>48.74</v>
      </c>
      <c r="D178" s="25">
        <v>53.86</v>
      </c>
      <c r="E178" s="25">
        <f t="shared" si="15"/>
        <v>1.1050471891670086</v>
      </c>
      <c r="F178" s="25">
        <v>189.97</v>
      </c>
      <c r="G178" s="25"/>
      <c r="H178" s="25"/>
      <c r="I178" s="4">
        <v>96</v>
      </c>
      <c r="J178" s="4">
        <f>I178*J180/I180</f>
        <v>189.96790419161675</v>
      </c>
    </row>
    <row r="179" spans="1:10" s="4" customFormat="1" ht="18.75">
      <c r="A179" s="3">
        <f t="shared" si="16"/>
        <v>175</v>
      </c>
      <c r="B179" s="6" t="s">
        <v>170</v>
      </c>
      <c r="C179" s="25">
        <v>18.82</v>
      </c>
      <c r="D179" s="25">
        <v>19.47</v>
      </c>
      <c r="E179" s="25">
        <f t="shared" si="15"/>
        <v>1.0345377258235919</v>
      </c>
      <c r="F179" s="25">
        <v>55.41</v>
      </c>
      <c r="G179" s="25"/>
      <c r="H179" s="25"/>
      <c r="I179" s="4">
        <v>28</v>
      </c>
      <c r="J179" s="4">
        <f>I179*J180/I180</f>
        <v>55.407305389221548</v>
      </c>
    </row>
    <row r="180" spans="1:10" s="4" customFormat="1" ht="18.75">
      <c r="A180" s="3">
        <f t="shared" si="16"/>
        <v>176</v>
      </c>
      <c r="B180" s="6" t="s">
        <v>143</v>
      </c>
      <c r="C180" s="25">
        <v>366.43</v>
      </c>
      <c r="D180" s="25">
        <f>152.66+166.35</f>
        <v>319.01</v>
      </c>
      <c r="E180" s="25">
        <f t="shared" si="15"/>
        <v>0.87058919848265692</v>
      </c>
      <c r="F180" s="25">
        <f>429.45+505.3</f>
        <v>934.75</v>
      </c>
      <c r="G180" s="25"/>
      <c r="H180" s="25"/>
      <c r="I180" s="4">
        <f>I177+I178+I179</f>
        <v>334</v>
      </c>
      <c r="J180" s="4">
        <v>660.93</v>
      </c>
    </row>
    <row r="181" spans="1:10" s="4" customFormat="1" ht="18.75">
      <c r="A181" s="3">
        <f t="shared" si="16"/>
        <v>177</v>
      </c>
      <c r="B181" s="6" t="s">
        <v>145</v>
      </c>
      <c r="C181" s="25">
        <v>765.95</v>
      </c>
      <c r="D181" s="25">
        <f>145.18+117.5+163.22+121.44+141.8</f>
        <v>689.13999999999987</v>
      </c>
      <c r="E181" s="25">
        <f t="shared" si="15"/>
        <v>0.89971930282655499</v>
      </c>
      <c r="F181" s="25">
        <f>640.54+353.05+585.87+451.97+564.23</f>
        <v>2595.66</v>
      </c>
      <c r="G181" s="25"/>
      <c r="H181" s="25"/>
    </row>
    <row r="182" spans="1:10" s="4" customFormat="1">
      <c r="A182" s="2"/>
    </row>
    <row r="183" spans="1:10" s="4" customFormat="1"/>
    <row r="184" spans="1:10" s="4" customFormat="1"/>
    <row r="185" spans="1:10" s="4" customFormat="1"/>
    <row r="186" spans="1:10" s="4" customFormat="1"/>
    <row r="187" spans="1:10" s="4" customFormat="1"/>
    <row r="188" spans="1:10" s="4" customFormat="1"/>
    <row r="189" spans="1:10" s="4" customFormat="1"/>
    <row r="190" spans="1:10" s="4" customFormat="1"/>
    <row r="191" spans="1:10" s="4" customFormat="1"/>
    <row r="192" spans="1:10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pans="1:6" s="4" customFormat="1"/>
    <row r="210" spans="1:6" s="4" customFormat="1"/>
    <row r="211" spans="1:6">
      <c r="A211" s="4"/>
      <c r="B211" s="4"/>
      <c r="C211" s="1"/>
      <c r="D211" s="1"/>
      <c r="E211" s="1"/>
      <c r="F211" s="1"/>
    </row>
    <row r="212" spans="1:6">
      <c r="A212" s="4"/>
      <c r="B212" s="4"/>
      <c r="C212" s="1"/>
      <c r="D212" s="1"/>
      <c r="E212" s="1"/>
      <c r="F212" s="1"/>
    </row>
    <row r="213" spans="1:6">
      <c r="A213" s="4"/>
      <c r="B213" s="4"/>
      <c r="C213" s="1"/>
      <c r="D213" s="1"/>
      <c r="E213" s="1"/>
      <c r="F213" s="1"/>
    </row>
    <row r="214" spans="1:6">
      <c r="A214" s="4"/>
      <c r="B214" s="4"/>
      <c r="C214" s="1"/>
      <c r="D214" s="1"/>
      <c r="E214" s="1"/>
      <c r="F214" s="1"/>
    </row>
    <row r="215" spans="1:6">
      <c r="A215" s="4"/>
      <c r="B215" s="4"/>
      <c r="C215" s="1"/>
      <c r="D215" s="1"/>
      <c r="E215" s="1"/>
      <c r="F215" s="1"/>
    </row>
    <row r="216" spans="1:6">
      <c r="A216" s="4"/>
      <c r="B216" s="4"/>
      <c r="C216" s="1"/>
      <c r="D216" s="1"/>
      <c r="E216" s="1"/>
      <c r="F216" s="1"/>
    </row>
    <row r="217" spans="1:6">
      <c r="A217" s="4"/>
      <c r="B217" s="4"/>
      <c r="C217" s="1"/>
      <c r="D217" s="1"/>
      <c r="E217" s="1"/>
      <c r="F217" s="1"/>
    </row>
    <row r="218" spans="1:6">
      <c r="A218" s="4"/>
      <c r="B218" s="4"/>
      <c r="C218" s="1"/>
      <c r="D218" s="1"/>
      <c r="E218" s="1"/>
      <c r="F218" s="1"/>
    </row>
    <row r="219" spans="1:6">
      <c r="A219" s="4"/>
      <c r="B219" s="4"/>
      <c r="C219" s="1"/>
      <c r="D219" s="1"/>
      <c r="E219" s="1"/>
      <c r="F219" s="1"/>
    </row>
    <row r="220" spans="1:6">
      <c r="A220" s="4"/>
      <c r="B220" s="4"/>
      <c r="C220" s="1"/>
      <c r="D220" s="1"/>
      <c r="E220" s="1"/>
      <c r="F220" s="1"/>
    </row>
    <row r="221" spans="1:6">
      <c r="A221" s="4"/>
      <c r="B221" s="4"/>
      <c r="C221" s="1"/>
      <c r="D221" s="1"/>
      <c r="E221" s="1"/>
      <c r="F221" s="1"/>
    </row>
    <row r="222" spans="1:6">
      <c r="A222" s="4"/>
      <c r="B222" s="4"/>
      <c r="C222" s="1"/>
      <c r="D222" s="1"/>
      <c r="E222" s="1"/>
      <c r="F222" s="1"/>
    </row>
    <row r="223" spans="1:6">
      <c r="A223" s="4"/>
      <c r="B223" s="4"/>
      <c r="C223" s="1"/>
      <c r="D223" s="1"/>
      <c r="E223" s="1"/>
      <c r="F223" s="1"/>
    </row>
    <row r="224" spans="1:6">
      <c r="A224" s="4"/>
      <c r="B224" s="4"/>
      <c r="C224" s="1"/>
      <c r="D224" s="1"/>
      <c r="E224" s="1"/>
      <c r="F224" s="1"/>
    </row>
    <row r="225" spans="1:6">
      <c r="A225" s="4"/>
      <c r="B225" s="4"/>
      <c r="C225" s="1"/>
      <c r="D225" s="1"/>
      <c r="E225" s="1"/>
      <c r="F225" s="1"/>
    </row>
    <row r="226" spans="1:6">
      <c r="A226" s="4"/>
      <c r="B226" s="4"/>
      <c r="C226" s="1"/>
      <c r="D226" s="1"/>
      <c r="E226" s="1"/>
      <c r="F226" s="1"/>
    </row>
    <row r="227" spans="1:6">
      <c r="A227" s="4"/>
      <c r="B227" s="4"/>
      <c r="C227" s="1"/>
      <c r="D227" s="1"/>
      <c r="E227" s="1"/>
      <c r="F227" s="1"/>
    </row>
    <row r="228" spans="1:6">
      <c r="A228" s="4"/>
      <c r="B228" s="4"/>
      <c r="C228" s="1"/>
      <c r="D228" s="1"/>
      <c r="E228" s="1"/>
      <c r="F228" s="1"/>
    </row>
    <row r="229" spans="1:6">
      <c r="A229" s="4"/>
      <c r="B229" s="4"/>
      <c r="C229" s="1"/>
      <c r="D229" s="1"/>
      <c r="E229" s="1"/>
      <c r="F229" s="1"/>
    </row>
    <row r="230" spans="1:6">
      <c r="A230" s="4"/>
      <c r="B230" s="4"/>
      <c r="C230" s="1"/>
      <c r="D230" s="1"/>
      <c r="E230" s="1"/>
      <c r="F230" s="1"/>
    </row>
    <row r="231" spans="1:6">
      <c r="A231" s="4"/>
      <c r="B231" s="4"/>
      <c r="C231" s="1"/>
      <c r="D231" s="1"/>
      <c r="E231" s="1"/>
      <c r="F231" s="1"/>
    </row>
    <row r="232" spans="1:6">
      <c r="A232" s="4"/>
      <c r="B232" s="4"/>
      <c r="C232" s="1"/>
      <c r="D232" s="1"/>
      <c r="E232" s="1"/>
      <c r="F232" s="1"/>
    </row>
    <row r="233" spans="1:6">
      <c r="A233" s="4"/>
      <c r="B233" s="4"/>
      <c r="C233" s="1"/>
      <c r="D233" s="1"/>
      <c r="E233" s="1"/>
      <c r="F233" s="1"/>
    </row>
    <row r="234" spans="1:6">
      <c r="A234" s="4"/>
      <c r="B234" s="4"/>
      <c r="C234" s="1"/>
      <c r="D234" s="1"/>
      <c r="E234" s="1"/>
      <c r="F234" s="1"/>
    </row>
    <row r="235" spans="1:6">
      <c r="A235" s="4"/>
      <c r="B235" s="4"/>
      <c r="C235" s="1"/>
      <c r="D235" s="1"/>
      <c r="E235" s="1"/>
      <c r="F235" s="1"/>
    </row>
    <row r="236" spans="1:6">
      <c r="A236" s="4"/>
      <c r="B236" s="4"/>
      <c r="C236" s="1"/>
      <c r="D236" s="1"/>
      <c r="E236" s="1"/>
      <c r="F236" s="1"/>
    </row>
  </sheetData>
  <mergeCells count="9">
    <mergeCell ref="H2:H4"/>
    <mergeCell ref="D2:D4"/>
    <mergeCell ref="E2:E4"/>
    <mergeCell ref="A1:F1"/>
    <mergeCell ref="A2:A4"/>
    <mergeCell ref="B2:B4"/>
    <mergeCell ref="C2:C4"/>
    <mergeCell ref="F2:F4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Для НАЧИСЛЕНИЯ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SPecialiST</cp:lastModifiedBy>
  <cp:lastPrinted>2016-12-23T11:55:35Z</cp:lastPrinted>
  <dcterms:created xsi:type="dcterms:W3CDTF">2015-12-11T08:13:35Z</dcterms:created>
  <dcterms:modified xsi:type="dcterms:W3CDTF">2017-03-07T06:00:55Z</dcterms:modified>
</cp:coreProperties>
</file>