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Для ВЦКП начислить с 01.10.13" sheetId="4" r:id="rId1"/>
  </sheets>
  <calcPr calcId="145621"/>
</workbook>
</file>

<file path=xl/calcChain.xml><?xml version="1.0" encoding="utf-8"?>
<calcChain xmlns="http://schemas.openxmlformats.org/spreadsheetml/2006/main">
  <c r="N3" i="4" l="1"/>
  <c r="Q3" i="4"/>
  <c r="S3" i="4"/>
  <c r="N4" i="4"/>
  <c r="Q4" i="4"/>
  <c r="S4" i="4" s="1"/>
  <c r="N5" i="4"/>
  <c r="Q5" i="4"/>
  <c r="S5" i="4" s="1"/>
  <c r="N6" i="4"/>
  <c r="Q6" i="4"/>
  <c r="S6" i="4" s="1"/>
  <c r="N7" i="4"/>
  <c r="Q7" i="4"/>
  <c r="N8" i="4"/>
  <c r="P9" i="4"/>
  <c r="Q8" i="4" s="1"/>
  <c r="N11" i="4"/>
  <c r="Q11" i="4"/>
  <c r="S11" i="4"/>
  <c r="N12" i="4"/>
  <c r="Q12" i="4"/>
  <c r="S12" i="4" s="1"/>
  <c r="N13" i="4"/>
  <c r="Q13" i="4"/>
  <c r="S13" i="4" s="1"/>
  <c r="N14" i="4"/>
  <c r="Q14" i="4"/>
  <c r="N15" i="4"/>
  <c r="Q15" i="4"/>
  <c r="S15" i="4"/>
  <c r="N16" i="4"/>
  <c r="Q16" i="4"/>
  <c r="S16" i="4" s="1"/>
  <c r="N17" i="4"/>
  <c r="Q17" i="4"/>
  <c r="S17" i="4" s="1"/>
  <c r="N19" i="4"/>
  <c r="Q19" i="4"/>
  <c r="N20" i="4"/>
  <c r="Q20" i="4"/>
  <c r="S20" i="4"/>
  <c r="N21" i="4"/>
  <c r="Q21" i="4"/>
  <c r="S21" i="4" s="1"/>
  <c r="N22" i="4"/>
  <c r="Q22" i="4"/>
  <c r="S22" i="4" s="1"/>
  <c r="N23" i="4"/>
  <c r="Q23" i="4"/>
  <c r="N24" i="4"/>
  <c r="Q24" i="4"/>
  <c r="S24" i="4"/>
  <c r="N25" i="4"/>
  <c r="Q25" i="4"/>
  <c r="S25" i="4" s="1"/>
  <c r="N26" i="4"/>
  <c r="Q26" i="4"/>
  <c r="S26" i="4" s="1"/>
  <c r="N27" i="4"/>
  <c r="Q27" i="4"/>
  <c r="N28" i="4"/>
  <c r="Q28" i="4"/>
  <c r="S28" i="4"/>
  <c r="N29" i="4"/>
  <c r="Q29" i="4"/>
  <c r="S29" i="4" s="1"/>
  <c r="N30" i="4"/>
  <c r="Q30" i="4"/>
  <c r="S30" i="4" s="1"/>
  <c r="N31" i="4"/>
  <c r="Q31" i="4"/>
  <c r="N32" i="4"/>
  <c r="Q32" i="4"/>
  <c r="S32" i="4"/>
  <c r="N33" i="4"/>
  <c r="Q33" i="4"/>
  <c r="S33" i="4" s="1"/>
  <c r="N34" i="4"/>
  <c r="Q34" i="4"/>
  <c r="S34" i="4" s="1"/>
  <c r="N35" i="4"/>
  <c r="Q35" i="4"/>
  <c r="N36" i="4"/>
  <c r="Q36" i="4"/>
  <c r="S36" i="4"/>
  <c r="N37" i="4"/>
  <c r="Q37" i="4"/>
  <c r="S37" i="4" s="1"/>
  <c r="N38" i="4"/>
  <c r="Q38" i="4"/>
  <c r="S38" i="4" s="1"/>
  <c r="N39" i="4"/>
  <c r="Q39" i="4"/>
  <c r="N41" i="4"/>
  <c r="Q41" i="4"/>
  <c r="S41" i="4"/>
  <c r="N42" i="4"/>
  <c r="Q42" i="4"/>
  <c r="S42" i="4" s="1"/>
  <c r="N43" i="4"/>
  <c r="Q43" i="4"/>
  <c r="S43" i="4" s="1"/>
  <c r="N44" i="4"/>
  <c r="Q44" i="4"/>
  <c r="N46" i="4"/>
  <c r="Q46" i="4"/>
  <c r="S46" i="4"/>
  <c r="N47" i="4"/>
  <c r="Q47" i="4"/>
  <c r="S47" i="4" s="1"/>
  <c r="N48" i="4"/>
  <c r="Q48" i="4"/>
  <c r="S48" i="4" s="1"/>
  <c r="N50" i="4"/>
  <c r="Q50" i="4"/>
  <c r="N51" i="4"/>
  <c r="Q51" i="4"/>
  <c r="S51" i="4"/>
  <c r="N52" i="4"/>
  <c r="Q52" i="4"/>
  <c r="S52" i="4" s="1"/>
  <c r="N53" i="4"/>
  <c r="Q53" i="4"/>
  <c r="S53" i="4" s="1"/>
  <c r="N54" i="4"/>
  <c r="Q54" i="4"/>
  <c r="N55" i="4"/>
  <c r="Q55" i="4"/>
  <c r="S55" i="4"/>
  <c r="N56" i="4"/>
  <c r="Q56" i="4"/>
  <c r="S56" i="4" s="1"/>
  <c r="N59" i="4"/>
  <c r="Q59" i="4"/>
  <c r="S59" i="4" s="1"/>
  <c r="N60" i="4"/>
  <c r="Q60" i="4"/>
  <c r="N62" i="4"/>
  <c r="Q62" i="4"/>
  <c r="S62" i="4"/>
  <c r="N63" i="4"/>
  <c r="Q63" i="4"/>
  <c r="S63" i="4" s="1"/>
  <c r="N64" i="4"/>
  <c r="Q64" i="4"/>
  <c r="S64" i="4" s="1"/>
  <c r="N65" i="4"/>
  <c r="S65" i="4" s="1"/>
  <c r="N66" i="4"/>
  <c r="Q66" i="4"/>
  <c r="N68" i="4"/>
  <c r="S68" i="4" s="1"/>
  <c r="Q68" i="4"/>
  <c r="N69" i="4"/>
  <c r="Q69" i="4"/>
  <c r="S69" i="4" s="1"/>
  <c r="N70" i="4"/>
  <c r="Q70" i="4"/>
  <c r="S70" i="4" s="1"/>
  <c r="N72" i="4"/>
  <c r="Q72" i="4"/>
  <c r="C73" i="4"/>
  <c r="D73" i="4"/>
  <c r="E73" i="4"/>
  <c r="F73" i="4"/>
  <c r="J73" i="4"/>
  <c r="M73" i="4"/>
  <c r="N73" i="4"/>
  <c r="O73" i="4"/>
  <c r="P73" i="4"/>
  <c r="N77" i="4"/>
  <c r="Q77" i="4"/>
  <c r="S77" i="4" s="1"/>
  <c r="S72" i="4" l="1"/>
  <c r="S66" i="4"/>
  <c r="S60" i="4"/>
  <c r="S54" i="4"/>
  <c r="S50" i="4"/>
  <c r="S44" i="4"/>
  <c r="S39" i="4"/>
  <c r="S35" i="4"/>
  <c r="S31" i="4"/>
  <c r="S27" i="4"/>
  <c r="S23" i="4"/>
  <c r="S19" i="4"/>
  <c r="S14" i="4"/>
  <c r="S7" i="4"/>
  <c r="Q73" i="4"/>
  <c r="S8" i="4"/>
</calcChain>
</file>

<file path=xl/sharedStrings.xml><?xml version="1.0" encoding="utf-8"?>
<sst xmlns="http://schemas.openxmlformats.org/spreadsheetml/2006/main" count="406" uniqueCount="221">
  <si>
    <t>№п/п</t>
  </si>
  <si>
    <t>Адрес</t>
  </si>
  <si>
    <t>дом</t>
  </si>
  <si>
    <t xml:space="preserve">Кол-во УУТЭ </t>
  </si>
  <si>
    <t>субабонеты</t>
  </si>
  <si>
    <t>Кол-во заключ. Договоров</t>
  </si>
  <si>
    <t>№ договора</t>
  </si>
  <si>
    <t>Дата</t>
  </si>
  <si>
    <t>согл. проекты</t>
  </si>
  <si>
    <t>Стоимость работ (руб.)</t>
  </si>
  <si>
    <t>Стоимость</t>
  </si>
  <si>
    <t xml:space="preserve">Общая стоимость </t>
  </si>
  <si>
    <t>площадь жилых помещений,м2</t>
  </si>
  <si>
    <t xml:space="preserve">площадь нежилых помещений </t>
  </si>
  <si>
    <t xml:space="preserve">Общая площадь жилых и нежилых помещений, находящихся в собственности и соц. Найме граждан </t>
  </si>
  <si>
    <t>Период начисления платы с 01.02.2013г  по 31.01.2018г</t>
  </si>
  <si>
    <t>Размер платы (руб.хм2)</t>
  </si>
  <si>
    <t>13 линия  В.О. д. 2/19 АБ</t>
  </si>
  <si>
    <t>11-31919</t>
  </si>
  <si>
    <t xml:space="preserve"> от 07.10.11</t>
  </si>
  <si>
    <t>согласован</t>
  </si>
  <si>
    <t>12-1087</t>
  </si>
  <si>
    <t>Беринга д.8</t>
  </si>
  <si>
    <t>11-8344</t>
  </si>
  <si>
    <t>от 24.08.11</t>
  </si>
  <si>
    <t>12-1063</t>
  </si>
  <si>
    <t>Большой д.52/15</t>
  </si>
  <si>
    <t>11-31915</t>
  </si>
  <si>
    <t>12-1238</t>
  </si>
  <si>
    <t>Большой пр., д. 89</t>
  </si>
  <si>
    <t>11-31949</t>
  </si>
  <si>
    <t>12-1080</t>
  </si>
  <si>
    <t>Большой пр., д. 96</t>
  </si>
  <si>
    <t>11-31914</t>
  </si>
  <si>
    <t>.12-1244</t>
  </si>
  <si>
    <t>Большой пр., д. 101</t>
  </si>
  <si>
    <t>11-31877</t>
  </si>
  <si>
    <t xml:space="preserve"> от 07.10.12</t>
  </si>
  <si>
    <t>12-1239</t>
  </si>
  <si>
    <t>Большой пр., д. 99 А.Б</t>
  </si>
  <si>
    <t xml:space="preserve"> Опочинина д.3 </t>
  </si>
  <si>
    <t>Средний д.92</t>
  </si>
  <si>
    <t>11-31872</t>
  </si>
  <si>
    <t>от 07.10.11</t>
  </si>
  <si>
    <t>12-1084</t>
  </si>
  <si>
    <t>Средний д.96</t>
  </si>
  <si>
    <t>11-8353</t>
  </si>
  <si>
    <t>12-1071</t>
  </si>
  <si>
    <t>Средний д.98</t>
  </si>
  <si>
    <t>11-8347</t>
  </si>
  <si>
    <t>12-1085</t>
  </si>
  <si>
    <t>Канареечная ул. д. 10</t>
  </si>
  <si>
    <t>11-8328</t>
  </si>
  <si>
    <t>12-1069</t>
  </si>
  <si>
    <t>Шевченко ул., д. 4</t>
  </si>
  <si>
    <t>11-31921</t>
  </si>
  <si>
    <t>12-1083</t>
  </si>
  <si>
    <t>Шевченко ул., д. 11</t>
  </si>
  <si>
    <t>11-31942</t>
  </si>
  <si>
    <t>12-1079</t>
  </si>
  <si>
    <t>Шевченко ул., д. 16</t>
  </si>
  <si>
    <t>11-8360</t>
  </si>
  <si>
    <t>от 25.08.11</t>
  </si>
  <si>
    <t>12-1233</t>
  </si>
  <si>
    <t>Весельная ул. д. 11</t>
  </si>
  <si>
    <t>Шевченко ул., д. 17</t>
  </si>
  <si>
    <t>11-31911</t>
  </si>
  <si>
    <t>согласованы</t>
  </si>
  <si>
    <t>12-1285</t>
  </si>
  <si>
    <t>Шевченко ул., д. 18</t>
  </si>
  <si>
    <t>11-31923</t>
  </si>
  <si>
    <t>12-1067</t>
  </si>
  <si>
    <t>Шевченко ул., д. 22 к.2</t>
  </si>
  <si>
    <t>11-31922</t>
  </si>
  <si>
    <t>12-1065</t>
  </si>
  <si>
    <t>Шевченко ул., д.  23 к.1</t>
  </si>
  <si>
    <t>11-8288</t>
  </si>
  <si>
    <t>от 19.08.11</t>
  </si>
  <si>
    <t>12-1242</t>
  </si>
  <si>
    <t>Шевченко ул., д. 24 к. 1</t>
  </si>
  <si>
    <t>11-31916</t>
  </si>
  <si>
    <t>12-1086</t>
  </si>
  <si>
    <t>Шевченко ул., д. 24 к. 2</t>
  </si>
  <si>
    <t>11-8355</t>
  </si>
  <si>
    <t>12-1072</t>
  </si>
  <si>
    <t>Шевченко ул., д. 28</t>
  </si>
  <si>
    <t>11-8335</t>
  </si>
  <si>
    <t>12-1070</t>
  </si>
  <si>
    <t>Детская ул., д. 17</t>
  </si>
  <si>
    <t>11-31943</t>
  </si>
  <si>
    <t>12-1246</t>
  </si>
  <si>
    <t>Детская ул., д. 26</t>
  </si>
  <si>
    <t>11-31868</t>
  </si>
  <si>
    <t>12-1075</t>
  </si>
  <si>
    <t>Детская ул., д. 30</t>
  </si>
  <si>
    <t>11-31920</t>
  </si>
  <si>
    <t>12-1089</t>
  </si>
  <si>
    <t>Детская ул., д. 34/90</t>
  </si>
  <si>
    <t>11-31944</t>
  </si>
  <si>
    <t>12-1247</t>
  </si>
  <si>
    <t>Среднегаванск. пр., д. 2 / 20 АБ</t>
  </si>
  <si>
    <t>11-8367</t>
  </si>
  <si>
    <t>12-1073</t>
  </si>
  <si>
    <t xml:space="preserve">Среднегаванск. пр., д. 7 / 8 </t>
  </si>
  <si>
    <t>11-31948</t>
  </si>
  <si>
    <t>12-1235</t>
  </si>
  <si>
    <t xml:space="preserve">Среднегаванск. пр., д. 9 </t>
  </si>
  <si>
    <t>11-31874</t>
  </si>
  <si>
    <t>12-1078</t>
  </si>
  <si>
    <t>Весельная д.7/10</t>
  </si>
  <si>
    <t>11-31947</t>
  </si>
  <si>
    <t>12-1284</t>
  </si>
  <si>
    <t xml:space="preserve">Среднегаванск. пр., д. 12  </t>
  </si>
  <si>
    <t>11-8339</t>
  </si>
  <si>
    <t>12-1234</t>
  </si>
  <si>
    <t>Весельная ул., д. 5</t>
  </si>
  <si>
    <t>11-31910</t>
  </si>
  <si>
    <t>12-1057</t>
  </si>
  <si>
    <t>Весельная ул., д. 9</t>
  </si>
  <si>
    <t>11-31898</t>
  </si>
  <si>
    <t>12-1088</t>
  </si>
  <si>
    <t>Весельная ул., д. 10</t>
  </si>
  <si>
    <t>11-8330</t>
  </si>
  <si>
    <t>12-1066</t>
  </si>
  <si>
    <t>Весельная ул., д. 12</t>
  </si>
  <si>
    <t>11-8364</t>
  </si>
  <si>
    <t>12-1283</t>
  </si>
  <si>
    <t>Карташихина ул., д. 2/13</t>
  </si>
  <si>
    <t>11-31896</t>
  </si>
  <si>
    <t>12-1251</t>
  </si>
  <si>
    <t>Гаванская ул. д. 15</t>
  </si>
  <si>
    <t>Карташихина ул., д. 6</t>
  </si>
  <si>
    <t>11-31946</t>
  </si>
  <si>
    <t>12-1282</t>
  </si>
  <si>
    <t>Карташихина ул., д. 13</t>
  </si>
  <si>
    <t>11-31950</t>
  </si>
  <si>
    <t>12-1081</t>
  </si>
  <si>
    <t>Карташихина ул., д. 17</t>
  </si>
  <si>
    <t>11-31895</t>
  </si>
  <si>
    <t>12-1245</t>
  </si>
  <si>
    <t>Гаванская ул., д. 6</t>
  </si>
  <si>
    <t>11-31894</t>
  </si>
  <si>
    <t>12-1250</t>
  </si>
  <si>
    <t>Опочинина ул. д. 13</t>
  </si>
  <si>
    <t>Гаванская ул., д. 7</t>
  </si>
  <si>
    <t>11-8369</t>
  </si>
  <si>
    <t>12-1074</t>
  </si>
  <si>
    <t>Гаванская ул., д. 9</t>
  </si>
  <si>
    <t>11-31941</t>
  </si>
  <si>
    <t>12-1090</t>
  </si>
  <si>
    <t>Гаванская ул., д. 10</t>
  </si>
  <si>
    <t>11-31889</t>
  </si>
  <si>
    <t>12-1276</t>
  </si>
  <si>
    <t>Гаванская ул., д. 12</t>
  </si>
  <si>
    <t>Гаванская ул., д. 16</t>
  </si>
  <si>
    <t>11-31878</t>
  </si>
  <si>
    <t>12-1240</t>
  </si>
  <si>
    <t>Гаванская ул., д. 17</t>
  </si>
  <si>
    <t>11-31870</t>
  </si>
  <si>
    <t>12-1077</t>
  </si>
  <si>
    <t>Гаванская ул., д. 43</t>
  </si>
  <si>
    <t>11-8374</t>
  </si>
  <si>
    <t>12-1277</t>
  </si>
  <si>
    <t>Гаванская ул., д. 45</t>
  </si>
  <si>
    <t>11-8337</t>
  </si>
  <si>
    <t>12-1091</t>
  </si>
  <si>
    <t xml:space="preserve">Гаванская ул., д. 49  </t>
  </si>
  <si>
    <t>11-8371</t>
  </si>
  <si>
    <t>12-1291</t>
  </si>
  <si>
    <t>Опочинина ул., д. 6</t>
  </si>
  <si>
    <t>11-31869</t>
  </si>
  <si>
    <t>не солгласован</t>
  </si>
  <si>
    <t>12-1076</t>
  </si>
  <si>
    <t>Опочинина ул., д. 7</t>
  </si>
  <si>
    <t>11-8362</t>
  </si>
  <si>
    <t>12-1287</t>
  </si>
  <si>
    <t>Опочинина ул., д. 5</t>
  </si>
  <si>
    <t>Опочинина ул., д. 9</t>
  </si>
  <si>
    <t>Опочинина ул., д. 15 / 18</t>
  </si>
  <si>
    <t>11-31871</t>
  </si>
  <si>
    <t>12-1286</t>
  </si>
  <si>
    <t>Опочинина ул., д. 29</t>
  </si>
  <si>
    <t>11-31897</t>
  </si>
  <si>
    <t>12-1278</t>
  </si>
  <si>
    <t>Опочинина ул., д. 27</t>
  </si>
  <si>
    <t>Наличная д.17</t>
  </si>
  <si>
    <t>11-31890</t>
  </si>
  <si>
    <t>12-1279</t>
  </si>
  <si>
    <t xml:space="preserve">Наличная ул., д. 13 </t>
  </si>
  <si>
    <t>11-31945</t>
  </si>
  <si>
    <t>12-1292</t>
  </si>
  <si>
    <t>Наличная ул., д. 15 к.2</t>
  </si>
  <si>
    <t>11-31891</t>
  </si>
  <si>
    <t>12-1280</t>
  </si>
  <si>
    <t>Остоумова ул., д. 7 / 9 А  Б</t>
  </si>
  <si>
    <t>11-31912</t>
  </si>
  <si>
    <t>12-1288</t>
  </si>
  <si>
    <t>Остоумова ул., д. 10</t>
  </si>
  <si>
    <t>11-31892</t>
  </si>
  <si>
    <t>12-1289</t>
  </si>
  <si>
    <t>Остоумова ул., д. 8</t>
  </si>
  <si>
    <t>Кораблестр. ул., д. 19 к. 1АВ</t>
  </si>
  <si>
    <t>11-8373</t>
  </si>
  <si>
    <t>12-1290</t>
  </si>
  <si>
    <t>Карташихина ул., д. 19</t>
  </si>
  <si>
    <t>11-8334</t>
  </si>
  <si>
    <t>12-1068</t>
  </si>
  <si>
    <t xml:space="preserve">Весельная ул., д. 2 / 93 А    </t>
  </si>
  <si>
    <t>11-8342</t>
  </si>
  <si>
    <t>.12-1723</t>
  </si>
  <si>
    <t xml:space="preserve">Весельная ул., д. 2 / 93 Б  </t>
  </si>
  <si>
    <t xml:space="preserve">ул. Шевченко д.9 литера А </t>
  </si>
  <si>
    <t>разовый</t>
  </si>
  <si>
    <t>Итого:</t>
  </si>
  <si>
    <t>с 01.06.13 исправили и вернули</t>
  </si>
  <si>
    <t>с 01.10.13</t>
  </si>
  <si>
    <t>с01.02.2013</t>
  </si>
  <si>
    <t>с 01.02.13</t>
  </si>
  <si>
    <t>с 01.09.13</t>
  </si>
  <si>
    <t>Период насисления</t>
  </si>
  <si>
    <t xml:space="preserve">Адреса домов и условия произведения расчета размера платы по услуге  "установка ОПУ" 2013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</si>
</sst>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57"/>
      <name val="Times New Roman"/>
      <family val="1"/>
      <charset val="204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62">
    <xf numFmtId="0" fontId="0" fillId="0" borderId="0" xfId="0"/>
    <xf numFmtId="0" fontId="22" fillId="0" borderId="0" xfId="36" applyFont="1" applyFill="1"/>
    <xf numFmtId="4" fontId="23" fillId="0" borderId="10" xfId="36" applyNumberFormat="1" applyFont="1" applyFill="1" applyBorder="1" applyAlignment="1">
      <alignment wrapText="1"/>
    </xf>
    <xf numFmtId="4" fontId="23" fillId="0" borderId="10" xfId="36" applyNumberFormat="1" applyFont="1" applyFill="1" applyBorder="1" applyAlignment="1">
      <alignment horizontal="center" wrapText="1"/>
    </xf>
    <xf numFmtId="0" fontId="22" fillId="0" borderId="10" xfId="36" applyFont="1" applyFill="1" applyBorder="1" applyAlignment="1">
      <alignment horizontal="center" vertical="center" wrapText="1"/>
    </xf>
    <xf numFmtId="0" fontId="22" fillId="0" borderId="10" xfId="36" applyFont="1" applyFill="1" applyBorder="1" applyAlignment="1">
      <alignment horizontal="left"/>
    </xf>
    <xf numFmtId="0" fontId="22" fillId="0" borderId="10" xfId="36" applyFont="1" applyFill="1" applyBorder="1" applyAlignment="1">
      <alignment horizontal="center"/>
    </xf>
    <xf numFmtId="0" fontId="22" fillId="0" borderId="10" xfId="36" applyFont="1" applyFill="1" applyBorder="1" applyAlignment="1">
      <alignment horizontal="center"/>
    </xf>
    <xf numFmtId="49" fontId="22" fillId="0" borderId="10" xfId="36" applyNumberFormat="1" applyFont="1" applyFill="1" applyBorder="1" applyAlignment="1">
      <alignment horizontal="center"/>
    </xf>
    <xf numFmtId="14" fontId="22" fillId="0" borderId="10" xfId="36" applyNumberFormat="1" applyFont="1" applyFill="1" applyBorder="1"/>
    <xf numFmtId="4" fontId="24" fillId="0" borderId="10" xfId="36" applyNumberFormat="1" applyFont="1" applyFill="1" applyBorder="1"/>
    <xf numFmtId="4" fontId="22" fillId="0" borderId="10" xfId="36" applyNumberFormat="1" applyFont="1" applyFill="1" applyBorder="1"/>
    <xf numFmtId="4" fontId="24" fillId="0" borderId="10" xfId="36" applyNumberFormat="1" applyFont="1" applyFill="1" applyBorder="1" applyAlignment="1">
      <alignment horizontal="center"/>
    </xf>
    <xf numFmtId="4" fontId="24" fillId="0" borderId="10" xfId="36" applyNumberFormat="1" applyFont="1" applyFill="1" applyBorder="1" applyAlignment="1"/>
    <xf numFmtId="4" fontId="22" fillId="0" borderId="10" xfId="36" applyNumberFormat="1" applyFont="1" applyFill="1" applyBorder="1" applyAlignment="1"/>
    <xf numFmtId="4" fontId="22" fillId="24" borderId="10" xfId="36" applyNumberFormat="1" applyFont="1" applyFill="1" applyBorder="1" applyAlignment="1">
      <alignment horizontal="center"/>
    </xf>
    <xf numFmtId="0" fontId="25" fillId="0" borderId="0" xfId="36" applyFont="1" applyFill="1"/>
    <xf numFmtId="4" fontId="22" fillId="0" borderId="10" xfId="36" applyNumberFormat="1" applyFont="1" applyFill="1" applyBorder="1" applyAlignment="1">
      <alignment horizontal="center"/>
    </xf>
    <xf numFmtId="0" fontId="24" fillId="0" borderId="10" xfId="36" applyFont="1" applyFill="1" applyBorder="1" applyAlignment="1">
      <alignment horizontal="left"/>
    </xf>
    <xf numFmtId="0" fontId="22" fillId="0" borderId="11" xfId="36" applyFont="1" applyFill="1" applyBorder="1" applyAlignment="1">
      <alignment horizontal="center"/>
    </xf>
    <xf numFmtId="49" fontId="22" fillId="0" borderId="10" xfId="36" applyNumberFormat="1" applyFont="1" applyFill="1" applyBorder="1" applyAlignment="1"/>
    <xf numFmtId="49" fontId="24" fillId="0" borderId="10" xfId="36" applyNumberFormat="1" applyFont="1" applyFill="1" applyBorder="1" applyAlignment="1">
      <alignment horizontal="left" wrapText="1"/>
    </xf>
    <xf numFmtId="49" fontId="22" fillId="0" borderId="10" xfId="36" applyNumberFormat="1" applyFont="1" applyFill="1" applyBorder="1" applyAlignment="1">
      <alignment horizontal="left" wrapText="1"/>
    </xf>
    <xf numFmtId="0" fontId="22" fillId="0" borderId="12" xfId="36" applyFont="1" applyFill="1" applyBorder="1" applyAlignment="1">
      <alignment horizontal="center"/>
    </xf>
    <xf numFmtId="49" fontId="22" fillId="0" borderId="12" xfId="36" applyNumberFormat="1" applyFont="1" applyFill="1" applyBorder="1" applyAlignment="1">
      <alignment horizontal="center"/>
    </xf>
    <xf numFmtId="0" fontId="22" fillId="0" borderId="10" xfId="36" applyFont="1" applyFill="1" applyBorder="1"/>
    <xf numFmtId="0" fontId="22" fillId="0" borderId="10" xfId="36" applyFont="1" applyFill="1" applyBorder="1" applyAlignment="1">
      <alignment horizontal="left"/>
    </xf>
    <xf numFmtId="49" fontId="22" fillId="0" borderId="10" xfId="36" applyNumberFormat="1" applyFont="1" applyFill="1" applyBorder="1" applyAlignment="1">
      <alignment wrapText="1"/>
    </xf>
    <xf numFmtId="0" fontId="24" fillId="0" borderId="10" xfId="36" applyFont="1" applyFill="1" applyBorder="1" applyAlignment="1">
      <alignment horizontal="left"/>
    </xf>
    <xf numFmtId="4" fontId="24" fillId="0" borderId="10" xfId="36" applyNumberFormat="1" applyFont="1" applyFill="1" applyBorder="1" applyAlignment="1">
      <alignment horizontal="center" wrapText="1"/>
    </xf>
    <xf numFmtId="0" fontId="26" fillId="0" borderId="0" xfId="36" applyFont="1" applyFill="1"/>
    <xf numFmtId="4" fontId="22" fillId="0" borderId="10" xfId="36" applyNumberFormat="1" applyFont="1" applyFill="1" applyBorder="1" applyAlignment="1">
      <alignment horizontal="center" wrapText="1"/>
    </xf>
    <xf numFmtId="0" fontId="24" fillId="0" borderId="10" xfId="36" applyFont="1" applyFill="1" applyBorder="1" applyAlignment="1">
      <alignment horizontal="center"/>
    </xf>
    <xf numFmtId="0" fontId="24" fillId="0" borderId="10" xfId="36" applyFont="1" applyFill="1" applyBorder="1" applyAlignment="1">
      <alignment horizontal="center"/>
    </xf>
    <xf numFmtId="0" fontId="22" fillId="0" borderId="0" xfId="36" applyFont="1" applyFill="1" applyAlignment="1">
      <alignment horizontal="left"/>
    </xf>
    <xf numFmtId="4" fontId="22" fillId="0" borderId="0" xfId="36" applyNumberFormat="1" applyFont="1" applyFill="1"/>
    <xf numFmtId="4" fontId="22" fillId="0" borderId="0" xfId="36" applyNumberFormat="1" applyFont="1" applyFill="1"/>
    <xf numFmtId="4" fontId="24" fillId="0" borderId="0" xfId="36" applyNumberFormat="1" applyFont="1" applyFill="1"/>
    <xf numFmtId="4" fontId="24" fillId="0" borderId="0" xfId="36" applyNumberFormat="1" applyFont="1" applyFill="1" applyAlignment="1">
      <alignment horizontal="center"/>
    </xf>
    <xf numFmtId="4" fontId="24" fillId="0" borderId="0" xfId="36" applyNumberFormat="1" applyFont="1" applyFill="1" applyAlignment="1"/>
    <xf numFmtId="4" fontId="22" fillId="0" borderId="0" xfId="36" applyNumberFormat="1" applyFont="1" applyFill="1" applyAlignment="1"/>
    <xf numFmtId="4" fontId="22" fillId="0" borderId="0" xfId="36" applyNumberFormat="1" applyFont="1" applyFill="1" applyAlignment="1">
      <alignment horizontal="center"/>
    </xf>
    <xf numFmtId="0" fontId="20" fillId="0" borderId="0" xfId="36" applyFont="1" applyFill="1"/>
    <xf numFmtId="0" fontId="20" fillId="0" borderId="0" xfId="36" applyFont="1" applyFill="1" applyAlignment="1">
      <alignment horizontal="left"/>
    </xf>
    <xf numFmtId="0" fontId="20" fillId="0" borderId="0" xfId="36" applyFont="1" applyFill="1"/>
    <xf numFmtId="4" fontId="27" fillId="0" borderId="0" xfId="36" applyNumberFormat="1" applyFont="1" applyFill="1"/>
    <xf numFmtId="4" fontId="20" fillId="0" borderId="0" xfId="36" applyNumberFormat="1" applyFont="1" applyFill="1"/>
    <xf numFmtId="4" fontId="27" fillId="0" borderId="0" xfId="36" applyNumberFormat="1" applyFont="1" applyFill="1" applyAlignment="1">
      <alignment horizontal="center"/>
    </xf>
    <xf numFmtId="4" fontId="27" fillId="0" borderId="0" xfId="36" applyNumberFormat="1" applyFont="1" applyFill="1" applyAlignment="1"/>
    <xf numFmtId="4" fontId="20" fillId="0" borderId="0" xfId="36" applyNumberFormat="1" applyFont="1" applyFill="1" applyAlignment="1"/>
    <xf numFmtId="0" fontId="24" fillId="0" borderId="0" xfId="36" applyFont="1" applyFill="1"/>
    <xf numFmtId="0" fontId="23" fillId="0" borderId="0" xfId="36" applyFont="1" applyFill="1"/>
    <xf numFmtId="0" fontId="20" fillId="0" borderId="0" xfId="36" applyFont="1" applyFill="1" applyAlignment="1">
      <alignment horizontal="center" wrapText="1"/>
    </xf>
    <xf numFmtId="0" fontId="21" fillId="0" borderId="0" xfId="36" applyFont="1" applyAlignment="1">
      <alignment horizontal="center" wrapText="1"/>
    </xf>
    <xf numFmtId="0" fontId="23" fillId="0" borderId="10" xfId="36" applyFont="1" applyFill="1" applyBorder="1" applyAlignment="1">
      <alignment vertical="center" wrapText="1"/>
    </xf>
    <xf numFmtId="0" fontId="23" fillId="0" borderId="10" xfId="36" applyFont="1" applyFill="1" applyBorder="1" applyAlignment="1">
      <alignment horizontal="center" vertical="center" wrapText="1"/>
    </xf>
    <xf numFmtId="49" fontId="23" fillId="0" borderId="10" xfId="36" applyNumberFormat="1" applyFont="1" applyFill="1" applyBorder="1" applyAlignment="1">
      <alignment vertical="center" wrapText="1"/>
    </xf>
    <xf numFmtId="49" fontId="23" fillId="0" borderId="10" xfId="36" applyNumberFormat="1" applyFont="1" applyFill="1" applyBorder="1" applyAlignment="1"/>
    <xf numFmtId="4" fontId="23" fillId="0" borderId="10" xfId="36" applyNumberFormat="1" applyFont="1" applyFill="1" applyBorder="1" applyAlignment="1">
      <alignment vertical="center" wrapText="1"/>
    </xf>
    <xf numFmtId="4" fontId="23" fillId="0" borderId="10" xfId="36" applyNumberFormat="1" applyFont="1" applyFill="1" applyBorder="1" applyAlignment="1"/>
    <xf numFmtId="0" fontId="23" fillId="0" borderId="10" xfId="36" applyFont="1" applyFill="1" applyBorder="1" applyAlignment="1">
      <alignment wrapText="1"/>
    </xf>
    <xf numFmtId="0" fontId="24" fillId="0" borderId="10" xfId="36" applyFont="1" applyFill="1" applyBorder="1"/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для начисления ВЦКП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tabSelected="1" topLeftCell="A46" workbookViewId="0">
      <selection activeCell="N83" sqref="N83"/>
    </sheetView>
  </sheetViews>
  <sheetFormatPr defaultRowHeight="12.75" x14ac:dyDescent="0.2"/>
  <cols>
    <col min="1" max="1" width="4.7109375" style="1" customWidth="1"/>
    <col min="2" max="2" width="27.7109375" style="1" customWidth="1"/>
    <col min="3" max="3" width="4.42578125" style="1" hidden="1" customWidth="1"/>
    <col min="4" max="4" width="6.140625" style="1" hidden="1" customWidth="1"/>
    <col min="5" max="5" width="3" style="1" hidden="1" customWidth="1"/>
    <col min="6" max="6" width="5.28515625" style="1" hidden="1" customWidth="1"/>
    <col min="7" max="7" width="8.42578125" style="1" hidden="1" customWidth="1"/>
    <col min="8" max="8" width="11.28515625" style="1" hidden="1" customWidth="1"/>
    <col min="9" max="9" width="11.85546875" style="1" hidden="1" customWidth="1"/>
    <col min="10" max="10" width="12.7109375" style="37" customWidth="1"/>
    <col min="11" max="11" width="8.140625" style="36" hidden="1" customWidth="1"/>
    <col min="12" max="12" width="8.42578125" style="36" hidden="1" customWidth="1"/>
    <col min="13" max="13" width="12.28515625" style="37" customWidth="1"/>
    <col min="14" max="14" width="13.5703125" style="37" customWidth="1"/>
    <col min="15" max="15" width="9.5703125" style="36" customWidth="1"/>
    <col min="16" max="16" width="10.140625" style="38" customWidth="1"/>
    <col min="17" max="17" width="13.28515625" style="39" customWidth="1"/>
    <col min="18" max="18" width="8.85546875" style="40" customWidth="1"/>
    <col min="19" max="19" width="10.28515625" style="40" customWidth="1"/>
    <col min="20" max="20" width="0" style="1" hidden="1" customWidth="1"/>
    <col min="21" max="21" width="11.7109375" style="50" customWidth="1"/>
    <col min="22" max="16384" width="9.140625" style="1"/>
  </cols>
  <sheetData>
    <row r="1" spans="1:21" ht="39.75" customHeight="1" x14ac:dyDescent="0.3">
      <c r="A1" s="52" t="s">
        <v>220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s="51" customFormat="1" ht="90" customHeight="1" x14ac:dyDescent="0.15">
      <c r="A2" s="54" t="s">
        <v>0</v>
      </c>
      <c r="B2" s="55" t="s">
        <v>1</v>
      </c>
      <c r="C2" s="56" t="s">
        <v>2</v>
      </c>
      <c r="D2" s="56" t="s">
        <v>3</v>
      </c>
      <c r="E2" s="56" t="s">
        <v>4</v>
      </c>
      <c r="F2" s="56" t="s">
        <v>5</v>
      </c>
      <c r="G2" s="56" t="s">
        <v>6</v>
      </c>
      <c r="H2" s="57" t="s">
        <v>7</v>
      </c>
      <c r="I2" s="57" t="s">
        <v>8</v>
      </c>
      <c r="J2" s="2" t="s">
        <v>9</v>
      </c>
      <c r="K2" s="58" t="s">
        <v>6</v>
      </c>
      <c r="L2" s="59" t="s">
        <v>7</v>
      </c>
      <c r="M2" s="2" t="s">
        <v>10</v>
      </c>
      <c r="N2" s="2" t="s">
        <v>11</v>
      </c>
      <c r="O2" s="2" t="s">
        <v>12</v>
      </c>
      <c r="P2" s="3" t="s">
        <v>13</v>
      </c>
      <c r="Q2" s="2" t="s">
        <v>14</v>
      </c>
      <c r="R2" s="2" t="s">
        <v>15</v>
      </c>
      <c r="S2" s="2" t="s">
        <v>16</v>
      </c>
      <c r="T2" s="3" t="s">
        <v>16</v>
      </c>
      <c r="U2" s="60" t="s">
        <v>219</v>
      </c>
    </row>
    <row r="3" spans="1:21" s="16" customFormat="1" x14ac:dyDescent="0.2">
      <c r="A3" s="4">
        <v>1</v>
      </c>
      <c r="B3" s="5" t="s">
        <v>17</v>
      </c>
      <c r="C3" s="5">
        <v>1</v>
      </c>
      <c r="D3" s="6">
        <v>1</v>
      </c>
      <c r="E3" s="7"/>
      <c r="F3" s="7">
        <v>1</v>
      </c>
      <c r="G3" s="8" t="s">
        <v>18</v>
      </c>
      <c r="H3" s="9" t="s">
        <v>19</v>
      </c>
      <c r="I3" s="9" t="s">
        <v>20</v>
      </c>
      <c r="J3" s="10">
        <v>405869.5</v>
      </c>
      <c r="K3" s="11" t="s">
        <v>21</v>
      </c>
      <c r="L3" s="11">
        <v>41012</v>
      </c>
      <c r="M3" s="10">
        <v>273121.69</v>
      </c>
      <c r="N3" s="10">
        <f t="shared" ref="N3:N8" si="0">J3+M3</f>
        <v>678991.19</v>
      </c>
      <c r="O3" s="11">
        <v>3208.09</v>
      </c>
      <c r="P3" s="12">
        <v>818</v>
      </c>
      <c r="Q3" s="13">
        <f>O3+P3</f>
        <v>4026.09</v>
      </c>
      <c r="R3" s="14">
        <v>60</v>
      </c>
      <c r="S3" s="14">
        <f t="shared" ref="S3:S8" si="1">N3/Q3/R3</f>
        <v>2.8107965379147837</v>
      </c>
      <c r="T3" s="15">
        <v>2.7770600817995907</v>
      </c>
      <c r="U3" s="61" t="s">
        <v>216</v>
      </c>
    </row>
    <row r="4" spans="1:21" x14ac:dyDescent="0.2">
      <c r="A4" s="4">
        <v>2</v>
      </c>
      <c r="B4" s="5" t="s">
        <v>22</v>
      </c>
      <c r="C4" s="5">
        <v>1</v>
      </c>
      <c r="D4" s="6">
        <v>1</v>
      </c>
      <c r="E4" s="7"/>
      <c r="F4" s="7">
        <v>1</v>
      </c>
      <c r="G4" s="8" t="s">
        <v>23</v>
      </c>
      <c r="H4" s="9" t="s">
        <v>24</v>
      </c>
      <c r="I4" s="9" t="s">
        <v>20</v>
      </c>
      <c r="J4" s="10">
        <v>405869.5</v>
      </c>
      <c r="K4" s="11" t="s">
        <v>25</v>
      </c>
      <c r="L4" s="11">
        <v>41011</v>
      </c>
      <c r="M4" s="10">
        <v>220417.06</v>
      </c>
      <c r="N4" s="10">
        <f t="shared" si="0"/>
        <v>626286.56000000006</v>
      </c>
      <c r="O4" s="11">
        <v>2511.6799999999998</v>
      </c>
      <c r="P4" s="12">
        <v>0</v>
      </c>
      <c r="Q4" s="13">
        <f>O4+P4</f>
        <v>2511.6799999999998</v>
      </c>
      <c r="R4" s="14">
        <v>60</v>
      </c>
      <c r="S4" s="14">
        <f t="shared" si="1"/>
        <v>4.155827706289549</v>
      </c>
      <c r="T4" s="17">
        <v>4.1552983014861997</v>
      </c>
      <c r="U4" s="61" t="s">
        <v>216</v>
      </c>
    </row>
    <row r="5" spans="1:21" x14ac:dyDescent="0.2">
      <c r="A5" s="4">
        <v>3</v>
      </c>
      <c r="B5" s="18" t="s">
        <v>26</v>
      </c>
      <c r="C5" s="5">
        <v>1</v>
      </c>
      <c r="D5" s="6">
        <v>1</v>
      </c>
      <c r="E5" s="7"/>
      <c r="F5" s="7">
        <v>1</v>
      </c>
      <c r="G5" s="8" t="s">
        <v>27</v>
      </c>
      <c r="H5" s="9" t="s">
        <v>19</v>
      </c>
      <c r="I5" s="9" t="s">
        <v>20</v>
      </c>
      <c r="J5" s="10">
        <v>480700</v>
      </c>
      <c r="K5" s="11" t="s">
        <v>28</v>
      </c>
      <c r="L5" s="11">
        <v>41022</v>
      </c>
      <c r="M5" s="10">
        <v>273121.69</v>
      </c>
      <c r="N5" s="10">
        <f t="shared" si="0"/>
        <v>753821.69</v>
      </c>
      <c r="O5" s="11">
        <v>4579.8599999999997</v>
      </c>
      <c r="P5" s="12">
        <v>682.1</v>
      </c>
      <c r="Q5" s="13">
        <f>O5+P5</f>
        <v>5261.96</v>
      </c>
      <c r="R5" s="14">
        <v>60</v>
      </c>
      <c r="S5" s="14">
        <f t="shared" si="1"/>
        <v>2.3876454464369421</v>
      </c>
      <c r="T5" s="15">
        <v>2.3971484675608807</v>
      </c>
      <c r="U5" s="61" t="s">
        <v>216</v>
      </c>
    </row>
    <row r="6" spans="1:21" x14ac:dyDescent="0.2">
      <c r="A6" s="4">
        <v>4</v>
      </c>
      <c r="B6" s="5" t="s">
        <v>29</v>
      </c>
      <c r="C6" s="5">
        <v>1</v>
      </c>
      <c r="D6" s="6">
        <v>1</v>
      </c>
      <c r="E6" s="19"/>
      <c r="F6" s="19">
        <v>1</v>
      </c>
      <c r="G6" s="20" t="s">
        <v>30</v>
      </c>
      <c r="H6" s="9" t="s">
        <v>19</v>
      </c>
      <c r="I6" s="9" t="s">
        <v>20</v>
      </c>
      <c r="J6" s="10">
        <v>405869.5</v>
      </c>
      <c r="K6" s="11" t="s">
        <v>31</v>
      </c>
      <c r="L6" s="11">
        <v>41012</v>
      </c>
      <c r="M6" s="10">
        <v>220417.06</v>
      </c>
      <c r="N6" s="10">
        <f t="shared" si="0"/>
        <v>626286.56000000006</v>
      </c>
      <c r="O6" s="11">
        <v>5051</v>
      </c>
      <c r="P6" s="12">
        <v>1228.83</v>
      </c>
      <c r="Q6" s="13">
        <f>O6+P6</f>
        <v>6279.83</v>
      </c>
      <c r="R6" s="14">
        <v>60</v>
      </c>
      <c r="S6" s="14">
        <f t="shared" si="1"/>
        <v>1.6621643154883707</v>
      </c>
      <c r="T6" s="15">
        <v>1.7413885473510473</v>
      </c>
      <c r="U6" s="61" t="s">
        <v>216</v>
      </c>
    </row>
    <row r="7" spans="1:21" x14ac:dyDescent="0.2">
      <c r="A7" s="4">
        <v>5</v>
      </c>
      <c r="B7" s="5" t="s">
        <v>32</v>
      </c>
      <c r="C7" s="5">
        <v>1</v>
      </c>
      <c r="D7" s="6">
        <v>1</v>
      </c>
      <c r="E7" s="7"/>
      <c r="F7" s="7">
        <v>1</v>
      </c>
      <c r="G7" s="8" t="s">
        <v>33</v>
      </c>
      <c r="H7" s="9" t="s">
        <v>19</v>
      </c>
      <c r="I7" s="9" t="s">
        <v>20</v>
      </c>
      <c r="J7" s="10">
        <v>480700</v>
      </c>
      <c r="K7" s="11" t="s">
        <v>34</v>
      </c>
      <c r="L7" s="11">
        <v>41022</v>
      </c>
      <c r="M7" s="10">
        <v>273121.69</v>
      </c>
      <c r="N7" s="10">
        <f t="shared" si="0"/>
        <v>753821.69</v>
      </c>
      <c r="O7" s="11">
        <v>3004.23</v>
      </c>
      <c r="P7" s="12">
        <v>504.1</v>
      </c>
      <c r="Q7" s="13">
        <f>O7+P7</f>
        <v>3508.33</v>
      </c>
      <c r="R7" s="14">
        <v>60</v>
      </c>
      <c r="S7" s="14">
        <f t="shared" si="1"/>
        <v>3.5811040675573085</v>
      </c>
      <c r="T7" s="15">
        <v>3.7829920307528631</v>
      </c>
      <c r="U7" s="61" t="s">
        <v>216</v>
      </c>
    </row>
    <row r="8" spans="1:21" ht="15.75" customHeight="1" x14ac:dyDescent="0.2">
      <c r="A8" s="4">
        <v>6</v>
      </c>
      <c r="B8" s="21" t="s">
        <v>35</v>
      </c>
      <c r="C8" s="5">
        <v>1</v>
      </c>
      <c r="D8" s="6">
        <v>1</v>
      </c>
      <c r="E8" s="7"/>
      <c r="F8" s="7">
        <v>1</v>
      </c>
      <c r="G8" s="8" t="s">
        <v>36</v>
      </c>
      <c r="H8" s="9" t="s">
        <v>37</v>
      </c>
      <c r="I8" s="9" t="s">
        <v>20</v>
      </c>
      <c r="J8" s="10">
        <v>480700</v>
      </c>
      <c r="K8" s="11" t="s">
        <v>38</v>
      </c>
      <c r="L8" s="11">
        <v>41022</v>
      </c>
      <c r="M8" s="10">
        <v>273121.69</v>
      </c>
      <c r="N8" s="10">
        <f t="shared" si="0"/>
        <v>753821.69</v>
      </c>
      <c r="O8" s="11">
        <v>4424.57</v>
      </c>
      <c r="P8" s="12">
        <v>0</v>
      </c>
      <c r="Q8" s="13">
        <f>O8+P8+O9+P9+O10+P10</f>
        <v>10001.380000000001</v>
      </c>
      <c r="R8" s="14">
        <v>60</v>
      </c>
      <c r="S8" s="14">
        <f t="shared" si="1"/>
        <v>1.2561961282676322</v>
      </c>
      <c r="T8" s="15"/>
      <c r="U8" s="61" t="s">
        <v>216</v>
      </c>
    </row>
    <row r="9" spans="1:21" ht="15.75" customHeight="1" x14ac:dyDescent="0.2">
      <c r="A9" s="4">
        <v>7</v>
      </c>
      <c r="B9" s="22" t="s">
        <v>39</v>
      </c>
      <c r="C9" s="5"/>
      <c r="D9" s="6"/>
      <c r="E9" s="7"/>
      <c r="F9" s="23"/>
      <c r="G9" s="24"/>
      <c r="H9" s="9"/>
      <c r="I9" s="9"/>
      <c r="J9" s="10"/>
      <c r="K9" s="11"/>
      <c r="L9" s="11"/>
      <c r="M9" s="10"/>
      <c r="N9" s="10"/>
      <c r="O9" s="11">
        <v>2459.1999999999998</v>
      </c>
      <c r="P9" s="17">
        <f>200.9+141.7</f>
        <v>342.6</v>
      </c>
      <c r="Q9" s="13"/>
      <c r="R9" s="14">
        <v>60</v>
      </c>
      <c r="S9" s="14">
        <v>1.26</v>
      </c>
      <c r="T9" s="25"/>
      <c r="U9" s="61" t="s">
        <v>215</v>
      </c>
    </row>
    <row r="10" spans="1:21" ht="15.75" customHeight="1" x14ac:dyDescent="0.2">
      <c r="A10" s="4">
        <v>8</v>
      </c>
      <c r="B10" s="22" t="s">
        <v>40</v>
      </c>
      <c r="C10" s="5"/>
      <c r="D10" s="6"/>
      <c r="E10" s="7"/>
      <c r="F10" s="23"/>
      <c r="G10" s="24"/>
      <c r="H10" s="9"/>
      <c r="I10" s="9"/>
      <c r="J10" s="10"/>
      <c r="K10" s="11"/>
      <c r="L10" s="11"/>
      <c r="M10" s="10"/>
      <c r="N10" s="10"/>
      <c r="O10" s="11">
        <v>2577.81</v>
      </c>
      <c r="P10" s="17">
        <v>197.2</v>
      </c>
      <c r="Q10" s="13"/>
      <c r="R10" s="14">
        <v>60</v>
      </c>
      <c r="S10" s="14">
        <v>1.26</v>
      </c>
      <c r="T10" s="25"/>
      <c r="U10" s="61" t="s">
        <v>215</v>
      </c>
    </row>
    <row r="11" spans="1:21" x14ac:dyDescent="0.2">
      <c r="A11" s="4">
        <v>9</v>
      </c>
      <c r="B11" s="5" t="s">
        <v>41</v>
      </c>
      <c r="C11" s="5">
        <v>1</v>
      </c>
      <c r="D11" s="6">
        <v>2</v>
      </c>
      <c r="E11" s="7"/>
      <c r="F11" s="23">
        <v>1</v>
      </c>
      <c r="G11" s="24" t="s">
        <v>42</v>
      </c>
      <c r="H11" s="9" t="s">
        <v>43</v>
      </c>
      <c r="I11" s="9" t="s">
        <v>20</v>
      </c>
      <c r="J11" s="10">
        <v>811739</v>
      </c>
      <c r="K11" s="11" t="s">
        <v>44</v>
      </c>
      <c r="L11" s="11">
        <v>41012</v>
      </c>
      <c r="M11" s="10">
        <v>546243.38</v>
      </c>
      <c r="N11" s="10">
        <f t="shared" ref="N11:N17" si="2">J11+M11</f>
        <v>1357982.38</v>
      </c>
      <c r="O11" s="11">
        <v>5283.96</v>
      </c>
      <c r="P11" s="12">
        <v>0</v>
      </c>
      <c r="Q11" s="13">
        <f t="shared" ref="Q11:Q16" si="3">O11+P11</f>
        <v>5283.96</v>
      </c>
      <c r="R11" s="14">
        <v>60</v>
      </c>
      <c r="S11" s="14">
        <f t="shared" ref="S11:S17" si="4">N11/Q11/R11</f>
        <v>4.2833480319053638</v>
      </c>
      <c r="T11" s="17">
        <v>4.2833156068634866</v>
      </c>
      <c r="U11" s="61" t="s">
        <v>216</v>
      </c>
    </row>
    <row r="12" spans="1:21" x14ac:dyDescent="0.2">
      <c r="A12" s="4">
        <v>10</v>
      </c>
      <c r="B12" s="5" t="s">
        <v>45</v>
      </c>
      <c r="C12" s="5">
        <v>1</v>
      </c>
      <c r="D12" s="6">
        <v>1</v>
      </c>
      <c r="E12" s="7"/>
      <c r="F12" s="7">
        <v>1</v>
      </c>
      <c r="G12" s="8" t="s">
        <v>46</v>
      </c>
      <c r="H12" s="9" t="s">
        <v>24</v>
      </c>
      <c r="I12" s="9" t="s">
        <v>20</v>
      </c>
      <c r="J12" s="10">
        <v>405869.5</v>
      </c>
      <c r="K12" s="11" t="s">
        <v>47</v>
      </c>
      <c r="L12" s="11">
        <v>41012</v>
      </c>
      <c r="M12" s="10">
        <v>220417.06</v>
      </c>
      <c r="N12" s="10">
        <f t="shared" si="2"/>
        <v>626286.56000000006</v>
      </c>
      <c r="O12" s="11">
        <v>3919.21</v>
      </c>
      <c r="P12" s="12">
        <v>0</v>
      </c>
      <c r="Q12" s="13">
        <f t="shared" si="3"/>
        <v>3919.21</v>
      </c>
      <c r="R12" s="14">
        <v>60</v>
      </c>
      <c r="S12" s="14">
        <f t="shared" si="4"/>
        <v>2.6633197336538066</v>
      </c>
      <c r="T12" s="15">
        <v>2.65263261329945</v>
      </c>
      <c r="U12" s="61" t="s">
        <v>216</v>
      </c>
    </row>
    <row r="13" spans="1:21" x14ac:dyDescent="0.2">
      <c r="A13" s="4">
        <v>11</v>
      </c>
      <c r="B13" s="5" t="s">
        <v>48</v>
      </c>
      <c r="C13" s="5">
        <v>1</v>
      </c>
      <c r="D13" s="6">
        <v>1</v>
      </c>
      <c r="E13" s="7"/>
      <c r="F13" s="7">
        <v>1</v>
      </c>
      <c r="G13" s="8" t="s">
        <v>49</v>
      </c>
      <c r="H13" s="9" t="s">
        <v>24</v>
      </c>
      <c r="I13" s="9" t="s">
        <v>20</v>
      </c>
      <c r="J13" s="10">
        <v>405869.5</v>
      </c>
      <c r="K13" s="11" t="s">
        <v>50</v>
      </c>
      <c r="L13" s="11">
        <v>41012</v>
      </c>
      <c r="M13" s="10">
        <v>220417.06</v>
      </c>
      <c r="N13" s="10">
        <f t="shared" si="2"/>
        <v>626286.56000000006</v>
      </c>
      <c r="O13" s="11">
        <v>3433.72</v>
      </c>
      <c r="P13" s="12">
        <v>0</v>
      </c>
      <c r="Q13" s="13">
        <f t="shared" si="3"/>
        <v>3433.72</v>
      </c>
      <c r="R13" s="14">
        <v>60</v>
      </c>
      <c r="S13" s="14">
        <f t="shared" si="4"/>
        <v>3.0398836635874025</v>
      </c>
      <c r="T13" s="17">
        <v>3.0405212156520056</v>
      </c>
      <c r="U13" s="61" t="s">
        <v>216</v>
      </c>
    </row>
    <row r="14" spans="1:21" ht="12" customHeight="1" x14ac:dyDescent="0.2">
      <c r="A14" s="4">
        <v>12</v>
      </c>
      <c r="B14" s="5" t="s">
        <v>51</v>
      </c>
      <c r="C14" s="5">
        <v>1</v>
      </c>
      <c r="D14" s="6">
        <v>1</v>
      </c>
      <c r="E14" s="7"/>
      <c r="F14" s="7">
        <v>1</v>
      </c>
      <c r="G14" s="8" t="s">
        <v>52</v>
      </c>
      <c r="H14" s="9" t="s">
        <v>24</v>
      </c>
      <c r="I14" s="9" t="s">
        <v>20</v>
      </c>
      <c r="J14" s="10">
        <v>405869.5</v>
      </c>
      <c r="K14" s="11" t="s">
        <v>53</v>
      </c>
      <c r="L14" s="11">
        <v>41012</v>
      </c>
      <c r="M14" s="10">
        <v>220417.06</v>
      </c>
      <c r="N14" s="10">
        <f t="shared" si="2"/>
        <v>626286.56000000006</v>
      </c>
      <c r="O14" s="11">
        <v>4145.12</v>
      </c>
      <c r="P14" s="12">
        <v>0</v>
      </c>
      <c r="Q14" s="13">
        <f t="shared" si="3"/>
        <v>4145.12</v>
      </c>
      <c r="R14" s="14">
        <v>60</v>
      </c>
      <c r="S14" s="14">
        <f t="shared" si="4"/>
        <v>2.5181681913511151</v>
      </c>
      <c r="T14" s="17">
        <v>2.5182410936871733</v>
      </c>
      <c r="U14" s="61" t="s">
        <v>216</v>
      </c>
    </row>
    <row r="15" spans="1:21" x14ac:dyDescent="0.2">
      <c r="A15" s="4">
        <v>13</v>
      </c>
      <c r="B15" s="5" t="s">
        <v>54</v>
      </c>
      <c r="C15" s="5">
        <v>1</v>
      </c>
      <c r="D15" s="6">
        <v>1</v>
      </c>
      <c r="E15" s="7"/>
      <c r="F15" s="7">
        <v>1</v>
      </c>
      <c r="G15" s="8" t="s">
        <v>55</v>
      </c>
      <c r="H15" s="9" t="s">
        <v>19</v>
      </c>
      <c r="I15" s="9" t="s">
        <v>20</v>
      </c>
      <c r="J15" s="10">
        <v>405869.5</v>
      </c>
      <c r="K15" s="11" t="s">
        <v>56</v>
      </c>
      <c r="L15" s="11">
        <v>41012</v>
      </c>
      <c r="M15" s="10">
        <v>220417.06</v>
      </c>
      <c r="N15" s="10">
        <f t="shared" si="2"/>
        <v>626286.56000000006</v>
      </c>
      <c r="O15" s="11">
        <v>2112.54</v>
      </c>
      <c r="P15" s="12">
        <v>221</v>
      </c>
      <c r="Q15" s="13">
        <f t="shared" si="3"/>
        <v>2333.54</v>
      </c>
      <c r="R15" s="14">
        <v>60</v>
      </c>
      <c r="S15" s="14">
        <f t="shared" si="4"/>
        <v>4.4730792415528917</v>
      </c>
      <c r="T15" s="17">
        <v>4.4741145877982573</v>
      </c>
      <c r="U15" s="61" t="s">
        <v>216</v>
      </c>
    </row>
    <row r="16" spans="1:21" x14ac:dyDescent="0.2">
      <c r="A16" s="4">
        <v>14</v>
      </c>
      <c r="B16" s="5" t="s">
        <v>57</v>
      </c>
      <c r="C16" s="5">
        <v>1</v>
      </c>
      <c r="D16" s="6">
        <v>1</v>
      </c>
      <c r="E16" s="7"/>
      <c r="F16" s="7">
        <v>1</v>
      </c>
      <c r="G16" s="8" t="s">
        <v>58</v>
      </c>
      <c r="H16" s="9" t="s">
        <v>19</v>
      </c>
      <c r="I16" s="9" t="s">
        <v>20</v>
      </c>
      <c r="J16" s="10">
        <v>405869.5</v>
      </c>
      <c r="K16" s="11" t="s">
        <v>59</v>
      </c>
      <c r="L16" s="11">
        <v>41012</v>
      </c>
      <c r="M16" s="10">
        <v>220417.06</v>
      </c>
      <c r="N16" s="10">
        <f t="shared" si="2"/>
        <v>626286.56000000006</v>
      </c>
      <c r="O16" s="11">
        <v>3824.33</v>
      </c>
      <c r="P16" s="12">
        <v>705.36</v>
      </c>
      <c r="Q16" s="13">
        <f t="shared" si="3"/>
        <v>4529.6899999999996</v>
      </c>
      <c r="R16" s="14">
        <v>60</v>
      </c>
      <c r="S16" s="14">
        <f t="shared" si="4"/>
        <v>2.3043760904903725</v>
      </c>
      <c r="T16" s="15">
        <v>2.2523302750181977</v>
      </c>
      <c r="U16" s="61" t="s">
        <v>216</v>
      </c>
    </row>
    <row r="17" spans="1:21" x14ac:dyDescent="0.2">
      <c r="A17" s="4">
        <v>15</v>
      </c>
      <c r="B17" s="18" t="s">
        <v>60</v>
      </c>
      <c r="C17" s="5">
        <v>1</v>
      </c>
      <c r="D17" s="6">
        <v>1</v>
      </c>
      <c r="E17" s="7"/>
      <c r="F17" s="7">
        <v>1</v>
      </c>
      <c r="G17" s="8" t="s">
        <v>61</v>
      </c>
      <c r="H17" s="9" t="s">
        <v>62</v>
      </c>
      <c r="I17" s="9" t="s">
        <v>20</v>
      </c>
      <c r="J17" s="10">
        <v>480700</v>
      </c>
      <c r="K17" s="11" t="s">
        <v>63</v>
      </c>
      <c r="L17" s="11">
        <v>41022</v>
      </c>
      <c r="M17" s="10">
        <v>273121.69</v>
      </c>
      <c r="N17" s="10">
        <f t="shared" si="2"/>
        <v>753821.69</v>
      </c>
      <c r="O17" s="11">
        <v>2023.52</v>
      </c>
      <c r="P17" s="12">
        <v>257.5</v>
      </c>
      <c r="Q17" s="13">
        <f>O17+P17+O18</f>
        <v>3151.2</v>
      </c>
      <c r="R17" s="14">
        <v>60</v>
      </c>
      <c r="S17" s="14">
        <f t="shared" si="4"/>
        <v>3.9869557099940764</v>
      </c>
      <c r="T17" s="25"/>
      <c r="U17" s="61" t="s">
        <v>216</v>
      </c>
    </row>
    <row r="18" spans="1:21" x14ac:dyDescent="0.2">
      <c r="A18" s="4">
        <v>16</v>
      </c>
      <c r="B18" s="5" t="s">
        <v>64</v>
      </c>
      <c r="C18" s="5"/>
      <c r="D18" s="6"/>
      <c r="E18" s="7"/>
      <c r="F18" s="7"/>
      <c r="G18" s="8"/>
      <c r="H18" s="9"/>
      <c r="I18" s="9"/>
      <c r="J18" s="10"/>
      <c r="K18" s="11"/>
      <c r="L18" s="11"/>
      <c r="M18" s="10"/>
      <c r="N18" s="10"/>
      <c r="O18" s="11">
        <v>870.18</v>
      </c>
      <c r="P18" s="12"/>
      <c r="Q18" s="13"/>
      <c r="R18" s="14">
        <v>60</v>
      </c>
      <c r="S18" s="14">
        <v>3.99</v>
      </c>
      <c r="T18" s="25"/>
      <c r="U18" s="61" t="s">
        <v>215</v>
      </c>
    </row>
    <row r="19" spans="1:21" x14ac:dyDescent="0.2">
      <c r="A19" s="4">
        <v>17</v>
      </c>
      <c r="B19" s="5" t="s">
        <v>65</v>
      </c>
      <c r="C19" s="5">
        <v>1</v>
      </c>
      <c r="D19" s="6">
        <v>2</v>
      </c>
      <c r="E19" s="7"/>
      <c r="F19" s="7">
        <v>1</v>
      </c>
      <c r="G19" s="8" t="s">
        <v>66</v>
      </c>
      <c r="H19" s="9" t="s">
        <v>19</v>
      </c>
      <c r="I19" s="9" t="s">
        <v>67</v>
      </c>
      <c r="J19" s="10">
        <v>961400</v>
      </c>
      <c r="K19" s="11" t="s">
        <v>68</v>
      </c>
      <c r="L19" s="11">
        <v>41023</v>
      </c>
      <c r="M19" s="10">
        <v>546243.38</v>
      </c>
      <c r="N19" s="10">
        <f t="shared" ref="N19:N39" si="5">J19+M19</f>
        <v>1507643.38</v>
      </c>
      <c r="O19" s="11">
        <v>13635.85</v>
      </c>
      <c r="P19" s="12">
        <v>2729.76</v>
      </c>
      <c r="Q19" s="13">
        <f t="shared" ref="Q19:Q38" si="6">O19+P19</f>
        <v>16365.61</v>
      </c>
      <c r="R19" s="14">
        <v>60</v>
      </c>
      <c r="S19" s="14">
        <f t="shared" ref="S19:S39" si="7">N19/Q19/R19</f>
        <v>1.5353775182633989</v>
      </c>
      <c r="T19" s="17">
        <v>1.535551099910208</v>
      </c>
      <c r="U19" s="61" t="s">
        <v>217</v>
      </c>
    </row>
    <row r="20" spans="1:21" x14ac:dyDescent="0.2">
      <c r="A20" s="4">
        <v>18</v>
      </c>
      <c r="B20" s="5" t="s">
        <v>69</v>
      </c>
      <c r="C20" s="5">
        <v>1</v>
      </c>
      <c r="D20" s="6">
        <v>1</v>
      </c>
      <c r="E20" s="7"/>
      <c r="F20" s="7">
        <v>1</v>
      </c>
      <c r="G20" s="8" t="s">
        <v>70</v>
      </c>
      <c r="H20" s="9" t="s">
        <v>19</v>
      </c>
      <c r="I20" s="9" t="s">
        <v>20</v>
      </c>
      <c r="J20" s="10">
        <v>405869.5</v>
      </c>
      <c r="K20" s="11" t="s">
        <v>71</v>
      </c>
      <c r="L20" s="11">
        <v>41012</v>
      </c>
      <c r="M20" s="10">
        <v>220417.06</v>
      </c>
      <c r="N20" s="10">
        <f t="shared" si="5"/>
        <v>626286.56000000006</v>
      </c>
      <c r="O20" s="11">
        <v>2496.09</v>
      </c>
      <c r="P20" s="12">
        <v>405.6</v>
      </c>
      <c r="Q20" s="13">
        <f t="shared" si="6"/>
        <v>2901.69</v>
      </c>
      <c r="R20" s="14">
        <v>60</v>
      </c>
      <c r="S20" s="14">
        <f t="shared" si="7"/>
        <v>3.5972517165284139</v>
      </c>
      <c r="T20" s="15">
        <v>3.6110528379344546</v>
      </c>
      <c r="U20" s="61" t="s">
        <v>217</v>
      </c>
    </row>
    <row r="21" spans="1:21" x14ac:dyDescent="0.2">
      <c r="A21" s="4">
        <v>19</v>
      </c>
      <c r="B21" s="5" t="s">
        <v>72</v>
      </c>
      <c r="C21" s="5">
        <v>1</v>
      </c>
      <c r="D21" s="6">
        <v>1</v>
      </c>
      <c r="E21" s="7"/>
      <c r="F21" s="7">
        <v>1</v>
      </c>
      <c r="G21" s="8" t="s">
        <v>73</v>
      </c>
      <c r="H21" s="9" t="s">
        <v>19</v>
      </c>
      <c r="I21" s="9" t="s">
        <v>20</v>
      </c>
      <c r="J21" s="10">
        <v>405869.5</v>
      </c>
      <c r="K21" s="11" t="s">
        <v>74</v>
      </c>
      <c r="L21" s="11">
        <v>41012</v>
      </c>
      <c r="M21" s="10">
        <v>220417.06</v>
      </c>
      <c r="N21" s="10">
        <f t="shared" si="5"/>
        <v>626286.56000000006</v>
      </c>
      <c r="O21" s="11">
        <v>2542.36</v>
      </c>
      <c r="P21" s="12">
        <v>0</v>
      </c>
      <c r="Q21" s="13">
        <f t="shared" si="6"/>
        <v>2542.36</v>
      </c>
      <c r="R21" s="14">
        <v>60</v>
      </c>
      <c r="S21" s="14">
        <f t="shared" si="7"/>
        <v>4.1056771398752865</v>
      </c>
      <c r="T21" s="17">
        <v>4.1094918635170608</v>
      </c>
      <c r="U21" s="61" t="s">
        <v>217</v>
      </c>
    </row>
    <row r="22" spans="1:21" x14ac:dyDescent="0.2">
      <c r="A22" s="4">
        <v>20</v>
      </c>
      <c r="B22" s="5" t="s">
        <v>75</v>
      </c>
      <c r="C22" s="5">
        <v>1</v>
      </c>
      <c r="D22" s="6">
        <v>1</v>
      </c>
      <c r="E22" s="7"/>
      <c r="F22" s="7">
        <v>1</v>
      </c>
      <c r="G22" s="8" t="s">
        <v>76</v>
      </c>
      <c r="H22" s="9" t="s">
        <v>77</v>
      </c>
      <c r="I22" s="9" t="s">
        <v>20</v>
      </c>
      <c r="J22" s="10">
        <v>480700</v>
      </c>
      <c r="K22" s="11" t="s">
        <v>78</v>
      </c>
      <c r="L22" s="11">
        <v>41022</v>
      </c>
      <c r="M22" s="10">
        <v>273121.69</v>
      </c>
      <c r="N22" s="10">
        <f t="shared" si="5"/>
        <v>753821.69</v>
      </c>
      <c r="O22" s="11">
        <v>5261.5</v>
      </c>
      <c r="P22" s="12">
        <v>240.54</v>
      </c>
      <c r="Q22" s="13">
        <f t="shared" si="6"/>
        <v>5502.04</v>
      </c>
      <c r="R22" s="14">
        <v>60</v>
      </c>
      <c r="S22" s="14">
        <f t="shared" si="7"/>
        <v>2.2834611949991883</v>
      </c>
      <c r="T22" s="15">
        <v>2.2920176654808597</v>
      </c>
      <c r="U22" s="61" t="s">
        <v>217</v>
      </c>
    </row>
    <row r="23" spans="1:21" x14ac:dyDescent="0.2">
      <c r="A23" s="4">
        <v>21</v>
      </c>
      <c r="B23" s="5" t="s">
        <v>79</v>
      </c>
      <c r="C23" s="5">
        <v>1</v>
      </c>
      <c r="D23" s="6">
        <v>1</v>
      </c>
      <c r="E23" s="7"/>
      <c r="F23" s="7">
        <v>1</v>
      </c>
      <c r="G23" s="8" t="s">
        <v>80</v>
      </c>
      <c r="H23" s="9" t="s">
        <v>19</v>
      </c>
      <c r="I23" s="9" t="s">
        <v>20</v>
      </c>
      <c r="J23" s="10">
        <v>405869.5</v>
      </c>
      <c r="K23" s="11" t="s">
        <v>81</v>
      </c>
      <c r="L23" s="11">
        <v>41012</v>
      </c>
      <c r="M23" s="10">
        <v>220417.06</v>
      </c>
      <c r="N23" s="10">
        <f t="shared" si="5"/>
        <v>626286.56000000006</v>
      </c>
      <c r="O23" s="11">
        <v>3337.64</v>
      </c>
      <c r="P23" s="12">
        <v>561.20000000000005</v>
      </c>
      <c r="Q23" s="13">
        <f t="shared" si="6"/>
        <v>3898.84</v>
      </c>
      <c r="R23" s="14">
        <v>60</v>
      </c>
      <c r="S23" s="14">
        <f t="shared" si="7"/>
        <v>2.6772345962730797</v>
      </c>
      <c r="T23" s="15">
        <v>2.6619681050018702</v>
      </c>
      <c r="U23" s="61" t="s">
        <v>217</v>
      </c>
    </row>
    <row r="24" spans="1:21" x14ac:dyDescent="0.2">
      <c r="A24" s="4">
        <v>22</v>
      </c>
      <c r="B24" s="5" t="s">
        <v>82</v>
      </c>
      <c r="C24" s="5">
        <v>1</v>
      </c>
      <c r="D24" s="6">
        <v>1</v>
      </c>
      <c r="E24" s="7"/>
      <c r="F24" s="7">
        <v>1</v>
      </c>
      <c r="G24" s="8" t="s">
        <v>83</v>
      </c>
      <c r="H24" s="9" t="s">
        <v>24</v>
      </c>
      <c r="I24" s="9" t="s">
        <v>20</v>
      </c>
      <c r="J24" s="10">
        <v>405869.5</v>
      </c>
      <c r="K24" s="11" t="s">
        <v>84</v>
      </c>
      <c r="L24" s="11">
        <v>41012</v>
      </c>
      <c r="M24" s="10">
        <v>220417.06</v>
      </c>
      <c r="N24" s="10">
        <f t="shared" si="5"/>
        <v>626286.56000000006</v>
      </c>
      <c r="O24" s="11">
        <v>4202.26</v>
      </c>
      <c r="P24" s="12">
        <v>0</v>
      </c>
      <c r="Q24" s="13">
        <f t="shared" si="6"/>
        <v>4202.26</v>
      </c>
      <c r="R24" s="14">
        <v>60</v>
      </c>
      <c r="S24" s="14">
        <f t="shared" si="7"/>
        <v>2.483927537404476</v>
      </c>
      <c r="T24" s="17">
        <v>2.4840812311597653</v>
      </c>
      <c r="U24" s="61" t="s">
        <v>217</v>
      </c>
    </row>
    <row r="25" spans="1:21" x14ac:dyDescent="0.2">
      <c r="A25" s="4">
        <v>23</v>
      </c>
      <c r="B25" s="26" t="s">
        <v>85</v>
      </c>
      <c r="C25" s="5">
        <v>1</v>
      </c>
      <c r="D25" s="6">
        <v>1</v>
      </c>
      <c r="E25" s="7"/>
      <c r="F25" s="7">
        <v>1</v>
      </c>
      <c r="G25" s="8" t="s">
        <v>86</v>
      </c>
      <c r="H25" s="9" t="s">
        <v>24</v>
      </c>
      <c r="I25" s="9" t="s">
        <v>20</v>
      </c>
      <c r="J25" s="10">
        <v>405869.5</v>
      </c>
      <c r="K25" s="11" t="s">
        <v>87</v>
      </c>
      <c r="L25" s="11">
        <v>41012</v>
      </c>
      <c r="M25" s="10">
        <v>220417.06</v>
      </c>
      <c r="N25" s="10">
        <f t="shared" si="5"/>
        <v>626286.56000000006</v>
      </c>
      <c r="O25" s="11">
        <v>4519.6499999999996</v>
      </c>
      <c r="P25" s="12">
        <v>415.8</v>
      </c>
      <c r="Q25" s="13">
        <f t="shared" si="6"/>
        <v>4935.45</v>
      </c>
      <c r="R25" s="14">
        <v>60</v>
      </c>
      <c r="S25" s="14">
        <f t="shared" si="7"/>
        <v>2.1149255555893252</v>
      </c>
      <c r="T25" s="15">
        <v>2.1160617364039358</v>
      </c>
      <c r="U25" s="61" t="s">
        <v>217</v>
      </c>
    </row>
    <row r="26" spans="1:21" x14ac:dyDescent="0.2">
      <c r="A26" s="4">
        <v>24</v>
      </c>
      <c r="B26" s="5" t="s">
        <v>88</v>
      </c>
      <c r="C26" s="5">
        <v>1</v>
      </c>
      <c r="D26" s="6">
        <v>1</v>
      </c>
      <c r="E26" s="7"/>
      <c r="F26" s="7">
        <v>1</v>
      </c>
      <c r="G26" s="8" t="s">
        <v>89</v>
      </c>
      <c r="H26" s="9" t="s">
        <v>19</v>
      </c>
      <c r="I26" s="9" t="s">
        <v>20</v>
      </c>
      <c r="J26" s="10">
        <v>480700</v>
      </c>
      <c r="K26" s="11" t="s">
        <v>90</v>
      </c>
      <c r="L26" s="11">
        <v>41022</v>
      </c>
      <c r="M26" s="10">
        <v>273121.69</v>
      </c>
      <c r="N26" s="10">
        <f t="shared" si="5"/>
        <v>753821.69</v>
      </c>
      <c r="O26" s="11">
        <v>5039.3500000000004</v>
      </c>
      <c r="P26" s="12">
        <v>100.4</v>
      </c>
      <c r="Q26" s="13">
        <f t="shared" si="6"/>
        <v>5139.75</v>
      </c>
      <c r="R26" s="14">
        <v>60</v>
      </c>
      <c r="S26" s="14">
        <f t="shared" si="7"/>
        <v>2.4444174976085082</v>
      </c>
      <c r="T26" s="17">
        <v>2.4445839657028703</v>
      </c>
      <c r="U26" s="61" t="s">
        <v>217</v>
      </c>
    </row>
    <row r="27" spans="1:21" x14ac:dyDescent="0.2">
      <c r="A27" s="4">
        <v>25</v>
      </c>
      <c r="B27" s="5" t="s">
        <v>91</v>
      </c>
      <c r="C27" s="5">
        <v>1</v>
      </c>
      <c r="D27" s="6">
        <v>1</v>
      </c>
      <c r="E27" s="7"/>
      <c r="F27" s="7">
        <v>1</v>
      </c>
      <c r="G27" s="8" t="s">
        <v>92</v>
      </c>
      <c r="H27" s="9" t="s">
        <v>19</v>
      </c>
      <c r="I27" s="9" t="s">
        <v>20</v>
      </c>
      <c r="J27" s="10">
        <v>405869.5</v>
      </c>
      <c r="K27" s="11" t="s">
        <v>93</v>
      </c>
      <c r="L27" s="11">
        <v>41012</v>
      </c>
      <c r="M27" s="10">
        <v>220417.06</v>
      </c>
      <c r="N27" s="10">
        <f t="shared" si="5"/>
        <v>626286.56000000006</v>
      </c>
      <c r="O27" s="11">
        <v>2265.7399999999998</v>
      </c>
      <c r="P27" s="12">
        <v>168.6</v>
      </c>
      <c r="Q27" s="13">
        <f t="shared" si="6"/>
        <v>2434.3399999999997</v>
      </c>
      <c r="R27" s="14">
        <v>60</v>
      </c>
      <c r="S27" s="14">
        <f t="shared" si="7"/>
        <v>4.2878600907569755</v>
      </c>
      <c r="T27" s="15">
        <v>4.2628887255302352</v>
      </c>
      <c r="U27" s="61" t="s">
        <v>217</v>
      </c>
    </row>
    <row r="28" spans="1:21" x14ac:dyDescent="0.2">
      <c r="A28" s="4">
        <v>26</v>
      </c>
      <c r="B28" s="5" t="s">
        <v>94</v>
      </c>
      <c r="C28" s="5">
        <v>1</v>
      </c>
      <c r="D28" s="6">
        <v>1</v>
      </c>
      <c r="E28" s="7"/>
      <c r="F28" s="7">
        <v>1</v>
      </c>
      <c r="G28" s="8" t="s">
        <v>95</v>
      </c>
      <c r="H28" s="9" t="s">
        <v>19</v>
      </c>
      <c r="I28" s="9" t="s">
        <v>20</v>
      </c>
      <c r="J28" s="10">
        <v>405869.5</v>
      </c>
      <c r="K28" s="11" t="s">
        <v>96</v>
      </c>
      <c r="L28" s="11">
        <v>41012</v>
      </c>
      <c r="M28" s="10">
        <v>220417.06</v>
      </c>
      <c r="N28" s="10">
        <f t="shared" si="5"/>
        <v>626286.56000000006</v>
      </c>
      <c r="O28" s="11">
        <v>2149.27</v>
      </c>
      <c r="P28" s="12">
        <v>179.6</v>
      </c>
      <c r="Q28" s="13">
        <f t="shared" si="6"/>
        <v>2328.87</v>
      </c>
      <c r="R28" s="14">
        <v>60</v>
      </c>
      <c r="S28" s="14">
        <f t="shared" si="7"/>
        <v>4.4820489479160859</v>
      </c>
      <c r="T28" s="15">
        <v>4.2594096683805329</v>
      </c>
      <c r="U28" s="61" t="s">
        <v>217</v>
      </c>
    </row>
    <row r="29" spans="1:21" x14ac:dyDescent="0.2">
      <c r="A29" s="4">
        <v>27</v>
      </c>
      <c r="B29" s="5" t="s">
        <v>97</v>
      </c>
      <c r="C29" s="5">
        <v>1</v>
      </c>
      <c r="D29" s="6">
        <v>1</v>
      </c>
      <c r="E29" s="7"/>
      <c r="F29" s="7">
        <v>1</v>
      </c>
      <c r="G29" s="8" t="s">
        <v>98</v>
      </c>
      <c r="H29" s="9" t="s">
        <v>19</v>
      </c>
      <c r="I29" s="9" t="s">
        <v>20</v>
      </c>
      <c r="J29" s="10">
        <v>480700</v>
      </c>
      <c r="K29" s="11" t="s">
        <v>99</v>
      </c>
      <c r="L29" s="11">
        <v>41022</v>
      </c>
      <c r="M29" s="10">
        <v>273121.69</v>
      </c>
      <c r="N29" s="10">
        <f t="shared" si="5"/>
        <v>753821.69</v>
      </c>
      <c r="O29" s="11">
        <v>3504.84</v>
      </c>
      <c r="P29" s="12">
        <v>0</v>
      </c>
      <c r="Q29" s="13">
        <f t="shared" si="6"/>
        <v>3504.84</v>
      </c>
      <c r="R29" s="14">
        <v>60</v>
      </c>
      <c r="S29" s="14">
        <f t="shared" si="7"/>
        <v>3.584670008711762</v>
      </c>
      <c r="T29" s="15">
        <v>3.5340913736521329</v>
      </c>
      <c r="U29" s="61" t="s">
        <v>217</v>
      </c>
    </row>
    <row r="30" spans="1:21" x14ac:dyDescent="0.2">
      <c r="A30" s="4">
        <v>28</v>
      </c>
      <c r="B30" s="5" t="s">
        <v>100</v>
      </c>
      <c r="C30" s="5">
        <v>1</v>
      </c>
      <c r="D30" s="6">
        <v>1</v>
      </c>
      <c r="E30" s="7"/>
      <c r="F30" s="7">
        <v>1</v>
      </c>
      <c r="G30" s="8" t="s">
        <v>101</v>
      </c>
      <c r="H30" s="9" t="s">
        <v>62</v>
      </c>
      <c r="I30" s="9" t="s">
        <v>20</v>
      </c>
      <c r="J30" s="10">
        <v>405869.5</v>
      </c>
      <c r="K30" s="11" t="s">
        <v>102</v>
      </c>
      <c r="L30" s="11">
        <v>41012</v>
      </c>
      <c r="M30" s="10">
        <v>220417.06</v>
      </c>
      <c r="N30" s="10">
        <f t="shared" si="5"/>
        <v>626286.56000000006</v>
      </c>
      <c r="O30" s="11">
        <v>4163.18</v>
      </c>
      <c r="P30" s="12">
        <v>0</v>
      </c>
      <c r="Q30" s="13">
        <f t="shared" si="6"/>
        <v>4163.18</v>
      </c>
      <c r="R30" s="14">
        <v>60</v>
      </c>
      <c r="S30" s="14">
        <f t="shared" si="7"/>
        <v>2.5072443020319404</v>
      </c>
      <c r="T30" s="15">
        <v>2.5019437519974437</v>
      </c>
      <c r="U30" s="61" t="s">
        <v>217</v>
      </c>
    </row>
    <row r="31" spans="1:21" x14ac:dyDescent="0.2">
      <c r="A31" s="4">
        <v>29</v>
      </c>
      <c r="B31" s="5" t="s">
        <v>103</v>
      </c>
      <c r="C31" s="5">
        <v>1</v>
      </c>
      <c r="D31" s="6">
        <v>1</v>
      </c>
      <c r="E31" s="7"/>
      <c r="F31" s="7">
        <v>1</v>
      </c>
      <c r="G31" s="8" t="s">
        <v>104</v>
      </c>
      <c r="H31" s="9" t="s">
        <v>19</v>
      </c>
      <c r="I31" s="9" t="s">
        <v>20</v>
      </c>
      <c r="J31" s="10">
        <v>480700</v>
      </c>
      <c r="K31" s="11" t="s">
        <v>105</v>
      </c>
      <c r="L31" s="11">
        <v>41022</v>
      </c>
      <c r="M31" s="10">
        <v>273121.69</v>
      </c>
      <c r="N31" s="10">
        <f t="shared" si="5"/>
        <v>753821.69</v>
      </c>
      <c r="O31" s="11">
        <v>2837.93</v>
      </c>
      <c r="P31" s="12">
        <v>265.2</v>
      </c>
      <c r="Q31" s="13">
        <f t="shared" si="6"/>
        <v>3103.1299999999997</v>
      </c>
      <c r="R31" s="14">
        <v>60</v>
      </c>
      <c r="S31" s="14">
        <f t="shared" si="7"/>
        <v>4.0487168869281449</v>
      </c>
      <c r="T31" s="15">
        <v>4.3290244756851131</v>
      </c>
      <c r="U31" s="61" t="s">
        <v>217</v>
      </c>
    </row>
    <row r="32" spans="1:21" x14ac:dyDescent="0.2">
      <c r="A32" s="4">
        <v>30</v>
      </c>
      <c r="B32" s="5" t="s">
        <v>106</v>
      </c>
      <c r="C32" s="5">
        <v>1</v>
      </c>
      <c r="D32" s="6">
        <v>1</v>
      </c>
      <c r="E32" s="7"/>
      <c r="F32" s="7">
        <v>1</v>
      </c>
      <c r="G32" s="8" t="s">
        <v>107</v>
      </c>
      <c r="H32" s="9" t="s">
        <v>19</v>
      </c>
      <c r="I32" s="9" t="s">
        <v>20</v>
      </c>
      <c r="J32" s="10">
        <v>405869.5</v>
      </c>
      <c r="K32" s="11" t="s">
        <v>108</v>
      </c>
      <c r="L32" s="11">
        <v>41012</v>
      </c>
      <c r="M32" s="10">
        <v>405869.5</v>
      </c>
      <c r="N32" s="10">
        <f t="shared" si="5"/>
        <v>811739</v>
      </c>
      <c r="O32" s="11">
        <v>2743.04</v>
      </c>
      <c r="P32" s="12">
        <v>690.4</v>
      </c>
      <c r="Q32" s="13">
        <f t="shared" si="6"/>
        <v>3433.44</v>
      </c>
      <c r="R32" s="14">
        <v>60</v>
      </c>
      <c r="S32" s="14">
        <f t="shared" si="7"/>
        <v>3.9403581636298677</v>
      </c>
      <c r="T32" s="17">
        <v>3.942700744108333</v>
      </c>
      <c r="U32" s="61" t="s">
        <v>217</v>
      </c>
    </row>
    <row r="33" spans="1:21" x14ac:dyDescent="0.2">
      <c r="A33" s="4">
        <v>31</v>
      </c>
      <c r="B33" s="5" t="s">
        <v>109</v>
      </c>
      <c r="C33" s="5">
        <v>1</v>
      </c>
      <c r="D33" s="6">
        <v>1</v>
      </c>
      <c r="E33" s="7"/>
      <c r="F33" s="7">
        <v>1</v>
      </c>
      <c r="G33" s="8" t="s">
        <v>110</v>
      </c>
      <c r="H33" s="9" t="s">
        <v>43</v>
      </c>
      <c r="I33" s="9" t="s">
        <v>20</v>
      </c>
      <c r="J33" s="10">
        <v>480700</v>
      </c>
      <c r="K33" s="11" t="s">
        <v>111</v>
      </c>
      <c r="L33" s="11">
        <v>41023</v>
      </c>
      <c r="M33" s="10">
        <v>273121.69</v>
      </c>
      <c r="N33" s="10">
        <f t="shared" si="5"/>
        <v>753821.69</v>
      </c>
      <c r="O33" s="11">
        <v>4702.05</v>
      </c>
      <c r="P33" s="12">
        <v>657.7</v>
      </c>
      <c r="Q33" s="13">
        <f t="shared" si="6"/>
        <v>5359.75</v>
      </c>
      <c r="R33" s="14">
        <v>60</v>
      </c>
      <c r="S33" s="14">
        <f t="shared" si="7"/>
        <v>2.3440822488611093</v>
      </c>
      <c r="T33" s="15">
        <v>2.3277740413416579</v>
      </c>
      <c r="U33" s="61" t="s">
        <v>217</v>
      </c>
    </row>
    <row r="34" spans="1:21" x14ac:dyDescent="0.2">
      <c r="A34" s="4">
        <v>32</v>
      </c>
      <c r="B34" s="5" t="s">
        <v>112</v>
      </c>
      <c r="C34" s="5">
        <v>1</v>
      </c>
      <c r="D34" s="6">
        <v>1</v>
      </c>
      <c r="E34" s="7"/>
      <c r="F34" s="7">
        <v>1</v>
      </c>
      <c r="G34" s="8" t="s">
        <v>113</v>
      </c>
      <c r="H34" s="9" t="s">
        <v>24</v>
      </c>
      <c r="I34" s="9" t="s">
        <v>20</v>
      </c>
      <c r="J34" s="10">
        <v>480700</v>
      </c>
      <c r="K34" s="11" t="s">
        <v>114</v>
      </c>
      <c r="L34" s="11">
        <v>41022</v>
      </c>
      <c r="M34" s="10">
        <v>273121.69</v>
      </c>
      <c r="N34" s="10">
        <f t="shared" si="5"/>
        <v>753821.69</v>
      </c>
      <c r="O34" s="11">
        <v>1998.38</v>
      </c>
      <c r="P34" s="12">
        <v>24.1</v>
      </c>
      <c r="Q34" s="13">
        <f t="shared" si="6"/>
        <v>2022.48</v>
      </c>
      <c r="R34" s="14">
        <v>60</v>
      </c>
      <c r="S34" s="14">
        <f t="shared" si="7"/>
        <v>6.2120242639399805</v>
      </c>
      <c r="T34" s="15">
        <v>6.2818474166666665</v>
      </c>
      <c r="U34" s="61" t="s">
        <v>217</v>
      </c>
    </row>
    <row r="35" spans="1:21" x14ac:dyDescent="0.2">
      <c r="A35" s="4">
        <v>33</v>
      </c>
      <c r="B35" s="5" t="s">
        <v>115</v>
      </c>
      <c r="C35" s="5">
        <v>1</v>
      </c>
      <c r="D35" s="6">
        <v>1</v>
      </c>
      <c r="E35" s="7"/>
      <c r="F35" s="7">
        <v>1</v>
      </c>
      <c r="G35" s="8" t="s">
        <v>116</v>
      </c>
      <c r="H35" s="9" t="s">
        <v>19</v>
      </c>
      <c r="I35" s="9" t="s">
        <v>20</v>
      </c>
      <c r="J35" s="10">
        <v>405869.5</v>
      </c>
      <c r="K35" s="11" t="s">
        <v>117</v>
      </c>
      <c r="L35" s="11">
        <v>41011</v>
      </c>
      <c r="M35" s="10">
        <v>220417.06</v>
      </c>
      <c r="N35" s="10">
        <f t="shared" si="5"/>
        <v>626286.56000000006</v>
      </c>
      <c r="O35" s="11">
        <v>2632.4</v>
      </c>
      <c r="P35" s="12">
        <v>70</v>
      </c>
      <c r="Q35" s="13">
        <f t="shared" si="6"/>
        <v>2702.4</v>
      </c>
      <c r="R35" s="14">
        <v>60</v>
      </c>
      <c r="S35" s="14">
        <f t="shared" si="7"/>
        <v>3.8625330570357215</v>
      </c>
      <c r="T35" s="17">
        <v>3.8645351104529189</v>
      </c>
      <c r="U35" s="61" t="s">
        <v>217</v>
      </c>
    </row>
    <row r="36" spans="1:21" x14ac:dyDescent="0.2">
      <c r="A36" s="4">
        <v>34</v>
      </c>
      <c r="B36" s="5" t="s">
        <v>118</v>
      </c>
      <c r="C36" s="5">
        <v>1</v>
      </c>
      <c r="D36" s="6">
        <v>1</v>
      </c>
      <c r="E36" s="7"/>
      <c r="F36" s="7">
        <v>1</v>
      </c>
      <c r="G36" s="8" t="s">
        <v>119</v>
      </c>
      <c r="H36" s="9" t="s">
        <v>19</v>
      </c>
      <c r="I36" s="9" t="s">
        <v>20</v>
      </c>
      <c r="J36" s="10">
        <v>405869.5</v>
      </c>
      <c r="K36" s="11" t="s">
        <v>120</v>
      </c>
      <c r="L36" s="11">
        <v>41012</v>
      </c>
      <c r="M36" s="10">
        <v>220417.06</v>
      </c>
      <c r="N36" s="10">
        <f t="shared" si="5"/>
        <v>626286.56000000006</v>
      </c>
      <c r="O36" s="11">
        <v>2918.34</v>
      </c>
      <c r="P36" s="12">
        <v>844.95</v>
      </c>
      <c r="Q36" s="13">
        <f t="shared" si="6"/>
        <v>3763.29</v>
      </c>
      <c r="R36" s="14">
        <v>60</v>
      </c>
      <c r="S36" s="14">
        <f t="shared" si="7"/>
        <v>2.7736659500950855</v>
      </c>
      <c r="T36" s="15">
        <v>2.6895758340956042</v>
      </c>
      <c r="U36" s="61" t="s">
        <v>217</v>
      </c>
    </row>
    <row r="37" spans="1:21" x14ac:dyDescent="0.2">
      <c r="A37" s="4">
        <v>35</v>
      </c>
      <c r="B37" s="5" t="s">
        <v>121</v>
      </c>
      <c r="C37" s="5">
        <v>1</v>
      </c>
      <c r="D37" s="6">
        <v>1</v>
      </c>
      <c r="E37" s="7"/>
      <c r="F37" s="7">
        <v>1</v>
      </c>
      <c r="G37" s="8" t="s">
        <v>122</v>
      </c>
      <c r="H37" s="9" t="s">
        <v>24</v>
      </c>
      <c r="I37" s="9" t="s">
        <v>20</v>
      </c>
      <c r="J37" s="10">
        <v>405869.5</v>
      </c>
      <c r="K37" s="11" t="s">
        <v>123</v>
      </c>
      <c r="L37" s="11">
        <v>41012</v>
      </c>
      <c r="M37" s="10">
        <v>220417.06</v>
      </c>
      <c r="N37" s="10">
        <f t="shared" si="5"/>
        <v>626286.56000000006</v>
      </c>
      <c r="O37" s="11">
        <v>4750.28</v>
      </c>
      <c r="P37" s="12">
        <v>425.8</v>
      </c>
      <c r="Q37" s="13">
        <f t="shared" si="6"/>
        <v>5176.08</v>
      </c>
      <c r="R37" s="14">
        <v>60</v>
      </c>
      <c r="S37" s="14">
        <f t="shared" si="7"/>
        <v>2.0166051014152284</v>
      </c>
      <c r="T37" s="15">
        <v>2.047812393732507</v>
      </c>
      <c r="U37" s="61" t="s">
        <v>217</v>
      </c>
    </row>
    <row r="38" spans="1:21" x14ac:dyDescent="0.2">
      <c r="A38" s="4">
        <v>36</v>
      </c>
      <c r="B38" s="5" t="s">
        <v>124</v>
      </c>
      <c r="C38" s="5">
        <v>1</v>
      </c>
      <c r="D38" s="6">
        <v>1</v>
      </c>
      <c r="E38" s="7"/>
      <c r="F38" s="7">
        <v>1</v>
      </c>
      <c r="G38" s="8" t="s">
        <v>125</v>
      </c>
      <c r="H38" s="9" t="s">
        <v>62</v>
      </c>
      <c r="I38" s="9" t="s">
        <v>20</v>
      </c>
      <c r="J38" s="10">
        <v>480700</v>
      </c>
      <c r="K38" s="11" t="s">
        <v>126</v>
      </c>
      <c r="L38" s="11">
        <v>41023</v>
      </c>
      <c r="M38" s="10">
        <v>273121.69</v>
      </c>
      <c r="N38" s="10">
        <f t="shared" si="5"/>
        <v>753821.69</v>
      </c>
      <c r="O38" s="11">
        <v>4154.43</v>
      </c>
      <c r="P38" s="12">
        <v>0</v>
      </c>
      <c r="Q38" s="13">
        <f t="shared" si="6"/>
        <v>4154.43</v>
      </c>
      <c r="R38" s="14">
        <v>60</v>
      </c>
      <c r="S38" s="14">
        <f t="shared" si="7"/>
        <v>3.0241681369846964</v>
      </c>
      <c r="T38" s="17">
        <v>3.0244811827956988</v>
      </c>
      <c r="U38" s="61" t="s">
        <v>217</v>
      </c>
    </row>
    <row r="39" spans="1:21" x14ac:dyDescent="0.2">
      <c r="A39" s="4">
        <v>37</v>
      </c>
      <c r="B39" s="18" t="s">
        <v>127</v>
      </c>
      <c r="C39" s="5">
        <v>1</v>
      </c>
      <c r="D39" s="6">
        <v>1</v>
      </c>
      <c r="E39" s="7"/>
      <c r="F39" s="7">
        <v>1</v>
      </c>
      <c r="G39" s="8" t="s">
        <v>128</v>
      </c>
      <c r="H39" s="9" t="s">
        <v>43</v>
      </c>
      <c r="I39" s="9" t="s">
        <v>20</v>
      </c>
      <c r="J39" s="10">
        <v>480700</v>
      </c>
      <c r="K39" s="11" t="s">
        <v>129</v>
      </c>
      <c r="L39" s="11">
        <v>41022</v>
      </c>
      <c r="M39" s="10">
        <v>273121.69</v>
      </c>
      <c r="N39" s="10">
        <f t="shared" si="5"/>
        <v>753821.69</v>
      </c>
      <c r="O39" s="11">
        <v>2947.9</v>
      </c>
      <c r="P39" s="12">
        <v>802.3</v>
      </c>
      <c r="Q39" s="13">
        <f>O39+P39+O40+P40</f>
        <v>4622.99</v>
      </c>
      <c r="R39" s="14">
        <v>60</v>
      </c>
      <c r="S39" s="14">
        <f t="shared" si="7"/>
        <v>2.7176556370083715</v>
      </c>
      <c r="T39" s="25"/>
      <c r="U39" s="61" t="s">
        <v>217</v>
      </c>
    </row>
    <row r="40" spans="1:21" x14ac:dyDescent="0.2">
      <c r="A40" s="4">
        <v>38</v>
      </c>
      <c r="B40" s="5" t="s">
        <v>130</v>
      </c>
      <c r="C40" s="5"/>
      <c r="D40" s="6"/>
      <c r="E40" s="7"/>
      <c r="F40" s="7"/>
      <c r="G40" s="8"/>
      <c r="H40" s="9"/>
      <c r="I40" s="9"/>
      <c r="J40" s="10"/>
      <c r="K40" s="11"/>
      <c r="L40" s="11"/>
      <c r="M40" s="10"/>
      <c r="N40" s="10"/>
      <c r="O40" s="11">
        <v>735.93</v>
      </c>
      <c r="P40" s="12">
        <v>136.86000000000001</v>
      </c>
      <c r="Q40" s="13"/>
      <c r="R40" s="14">
        <v>60</v>
      </c>
      <c r="S40" s="14">
        <v>2.72</v>
      </c>
      <c r="T40" s="25"/>
      <c r="U40" s="61" t="s">
        <v>215</v>
      </c>
    </row>
    <row r="41" spans="1:21" x14ac:dyDescent="0.2">
      <c r="A41" s="4">
        <v>39</v>
      </c>
      <c r="B41" s="5" t="s">
        <v>131</v>
      </c>
      <c r="C41" s="5">
        <v>1</v>
      </c>
      <c r="D41" s="6">
        <v>1</v>
      </c>
      <c r="E41" s="7"/>
      <c r="F41" s="7">
        <v>1</v>
      </c>
      <c r="G41" s="8" t="s">
        <v>132</v>
      </c>
      <c r="H41" s="9" t="s">
        <v>43</v>
      </c>
      <c r="I41" s="9" t="s">
        <v>20</v>
      </c>
      <c r="J41" s="10">
        <v>480700</v>
      </c>
      <c r="K41" s="11" t="s">
        <v>133</v>
      </c>
      <c r="L41" s="11">
        <v>41023</v>
      </c>
      <c r="M41" s="10">
        <v>273121.69</v>
      </c>
      <c r="N41" s="10">
        <f>J41+M41</f>
        <v>753821.69</v>
      </c>
      <c r="O41" s="11">
        <v>2416.06</v>
      </c>
      <c r="P41" s="12">
        <v>194.9</v>
      </c>
      <c r="Q41" s="13">
        <f>O41+P41</f>
        <v>2610.96</v>
      </c>
      <c r="R41" s="14">
        <v>60</v>
      </c>
      <c r="S41" s="14">
        <f>N41/Q41/R41</f>
        <v>4.8119062847892469</v>
      </c>
      <c r="T41" s="15">
        <v>5.0991090682792857</v>
      </c>
      <c r="U41" s="61" t="s">
        <v>217</v>
      </c>
    </row>
    <row r="42" spans="1:21" x14ac:dyDescent="0.2">
      <c r="A42" s="4">
        <v>40</v>
      </c>
      <c r="B42" s="5" t="s">
        <v>134</v>
      </c>
      <c r="C42" s="5">
        <v>1</v>
      </c>
      <c r="D42" s="6">
        <v>1</v>
      </c>
      <c r="E42" s="7"/>
      <c r="F42" s="7">
        <v>1</v>
      </c>
      <c r="G42" s="8" t="s">
        <v>135</v>
      </c>
      <c r="H42" s="9" t="s">
        <v>43</v>
      </c>
      <c r="I42" s="9" t="s">
        <v>20</v>
      </c>
      <c r="J42" s="10">
        <v>405869.5</v>
      </c>
      <c r="K42" s="11" t="s">
        <v>136</v>
      </c>
      <c r="L42" s="11">
        <v>41012</v>
      </c>
      <c r="M42" s="10">
        <v>220417.06</v>
      </c>
      <c r="N42" s="10">
        <f>J42+M42</f>
        <v>626286.56000000006</v>
      </c>
      <c r="O42" s="11">
        <v>2904.11</v>
      </c>
      <c r="P42" s="12">
        <v>0</v>
      </c>
      <c r="Q42" s="13">
        <f>O42+P42</f>
        <v>2904.11</v>
      </c>
      <c r="R42" s="14">
        <v>60</v>
      </c>
      <c r="S42" s="14">
        <f>N42/Q42/R42</f>
        <v>3.5942541203099521</v>
      </c>
      <c r="T42" s="15">
        <v>3.4724249279219341</v>
      </c>
      <c r="U42" s="61" t="s">
        <v>217</v>
      </c>
    </row>
    <row r="43" spans="1:21" x14ac:dyDescent="0.2">
      <c r="A43" s="4">
        <v>41</v>
      </c>
      <c r="B43" s="5" t="s">
        <v>137</v>
      </c>
      <c r="C43" s="5">
        <v>1</v>
      </c>
      <c r="D43" s="6">
        <v>1</v>
      </c>
      <c r="E43" s="7"/>
      <c r="F43" s="7">
        <v>1</v>
      </c>
      <c r="G43" s="8" t="s">
        <v>138</v>
      </c>
      <c r="H43" s="9" t="s">
        <v>43</v>
      </c>
      <c r="I43" s="9" t="s">
        <v>20</v>
      </c>
      <c r="J43" s="10">
        <v>480700</v>
      </c>
      <c r="K43" s="11" t="s">
        <v>139</v>
      </c>
      <c r="L43" s="11">
        <v>41022</v>
      </c>
      <c r="M43" s="10">
        <v>273121.69</v>
      </c>
      <c r="N43" s="10">
        <f>J43+M43</f>
        <v>753821.69</v>
      </c>
      <c r="O43" s="11">
        <v>2563.4899999999998</v>
      </c>
      <c r="P43" s="12">
        <v>0</v>
      </c>
      <c r="Q43" s="13">
        <f>O43+P43</f>
        <v>2563.4899999999998</v>
      </c>
      <c r="R43" s="14">
        <v>60</v>
      </c>
      <c r="S43" s="14">
        <f>N43/Q43/R43</f>
        <v>4.9010118367277942</v>
      </c>
      <c r="T43" s="15">
        <v>4.9600058560336882</v>
      </c>
      <c r="U43" s="61" t="s">
        <v>217</v>
      </c>
    </row>
    <row r="44" spans="1:21" x14ac:dyDescent="0.2">
      <c r="A44" s="4">
        <v>42</v>
      </c>
      <c r="B44" s="18" t="s">
        <v>140</v>
      </c>
      <c r="C44" s="5">
        <v>1</v>
      </c>
      <c r="D44" s="6">
        <v>1</v>
      </c>
      <c r="E44" s="7"/>
      <c r="F44" s="7">
        <v>1</v>
      </c>
      <c r="G44" s="8" t="s">
        <v>141</v>
      </c>
      <c r="H44" s="9" t="s">
        <v>43</v>
      </c>
      <c r="I44" s="9" t="s">
        <v>20</v>
      </c>
      <c r="J44" s="10">
        <v>480700</v>
      </c>
      <c r="K44" s="11" t="s">
        <v>142</v>
      </c>
      <c r="L44" s="11">
        <v>41022</v>
      </c>
      <c r="M44" s="10">
        <v>273121.69</v>
      </c>
      <c r="N44" s="10">
        <f>J44+M44</f>
        <v>753821.69</v>
      </c>
      <c r="O44" s="11">
        <v>3766.9</v>
      </c>
      <c r="P44" s="12">
        <v>228.22</v>
      </c>
      <c r="Q44" s="13">
        <f>O44+P44+O45+P45</f>
        <v>7514.99</v>
      </c>
      <c r="R44" s="14">
        <v>60</v>
      </c>
      <c r="S44" s="14">
        <f>N44/Q44/R44</f>
        <v>1.6718179043928645</v>
      </c>
      <c r="T44" s="25"/>
      <c r="U44" s="61" t="s">
        <v>217</v>
      </c>
    </row>
    <row r="45" spans="1:21" x14ac:dyDescent="0.2">
      <c r="A45" s="4">
        <v>43</v>
      </c>
      <c r="B45" s="5" t="s">
        <v>143</v>
      </c>
      <c r="C45" s="5"/>
      <c r="D45" s="6"/>
      <c r="E45" s="7"/>
      <c r="F45" s="7"/>
      <c r="G45" s="8"/>
      <c r="H45" s="9"/>
      <c r="I45" s="9"/>
      <c r="J45" s="10"/>
      <c r="K45" s="11"/>
      <c r="L45" s="11"/>
      <c r="M45" s="10"/>
      <c r="N45" s="10"/>
      <c r="O45" s="11">
        <v>3377.47</v>
      </c>
      <c r="P45" s="12">
        <v>142.4</v>
      </c>
      <c r="Q45" s="13"/>
      <c r="R45" s="14">
        <v>60</v>
      </c>
      <c r="S45" s="14">
        <v>1.67</v>
      </c>
      <c r="T45" s="25"/>
      <c r="U45" s="61" t="s">
        <v>215</v>
      </c>
    </row>
    <row r="46" spans="1:21" x14ac:dyDescent="0.2">
      <c r="A46" s="4">
        <v>44</v>
      </c>
      <c r="B46" s="5" t="s">
        <v>144</v>
      </c>
      <c r="C46" s="5">
        <v>1</v>
      </c>
      <c r="D46" s="6">
        <v>1</v>
      </c>
      <c r="E46" s="7"/>
      <c r="F46" s="7">
        <v>1</v>
      </c>
      <c r="G46" s="8" t="s">
        <v>145</v>
      </c>
      <c r="H46" s="9" t="s">
        <v>62</v>
      </c>
      <c r="I46" s="9" t="s">
        <v>20</v>
      </c>
      <c r="J46" s="10">
        <v>405869.5</v>
      </c>
      <c r="K46" s="11" t="s">
        <v>146</v>
      </c>
      <c r="L46" s="11">
        <v>41012</v>
      </c>
      <c r="M46" s="10">
        <v>220417.06</v>
      </c>
      <c r="N46" s="10">
        <f>J46+M46</f>
        <v>626286.56000000006</v>
      </c>
      <c r="O46" s="11">
        <v>2674.61</v>
      </c>
      <c r="P46" s="12">
        <v>268</v>
      </c>
      <c r="Q46" s="13">
        <f>O46+P46</f>
        <v>2942.61</v>
      </c>
      <c r="R46" s="14">
        <v>60</v>
      </c>
      <c r="S46" s="14">
        <f>N46/Q46/R46</f>
        <v>3.5472282542821962</v>
      </c>
      <c r="T46" s="15">
        <v>3.4736960741899341</v>
      </c>
      <c r="U46" s="61" t="s">
        <v>217</v>
      </c>
    </row>
    <row r="47" spans="1:21" x14ac:dyDescent="0.2">
      <c r="A47" s="4">
        <v>45</v>
      </c>
      <c r="B47" s="5" t="s">
        <v>147</v>
      </c>
      <c r="C47" s="5">
        <v>1</v>
      </c>
      <c r="D47" s="6">
        <v>1</v>
      </c>
      <c r="E47" s="7"/>
      <c r="F47" s="7">
        <v>1</v>
      </c>
      <c r="G47" s="8" t="s">
        <v>148</v>
      </c>
      <c r="H47" s="9" t="s">
        <v>43</v>
      </c>
      <c r="I47" s="9" t="s">
        <v>20</v>
      </c>
      <c r="J47" s="10">
        <v>405869.5</v>
      </c>
      <c r="K47" s="11" t="s">
        <v>149</v>
      </c>
      <c r="L47" s="11">
        <v>41012</v>
      </c>
      <c r="M47" s="10">
        <v>220417.06</v>
      </c>
      <c r="N47" s="10">
        <f>J47+M47</f>
        <v>626286.56000000006</v>
      </c>
      <c r="O47" s="11">
        <v>2126.1999999999998</v>
      </c>
      <c r="P47" s="12">
        <v>567.9</v>
      </c>
      <c r="Q47" s="13">
        <f>O47+P47</f>
        <v>2694.1</v>
      </c>
      <c r="R47" s="14">
        <v>60</v>
      </c>
      <c r="S47" s="14">
        <f>N47/Q47/R47</f>
        <v>3.8744327728493131</v>
      </c>
      <c r="T47" s="17">
        <v>3.8747204177338928</v>
      </c>
      <c r="U47" s="61" t="s">
        <v>217</v>
      </c>
    </row>
    <row r="48" spans="1:21" x14ac:dyDescent="0.2">
      <c r="A48" s="4">
        <v>46</v>
      </c>
      <c r="B48" s="18" t="s">
        <v>150</v>
      </c>
      <c r="C48" s="5">
        <v>1</v>
      </c>
      <c r="D48" s="6">
        <v>1</v>
      </c>
      <c r="E48" s="7"/>
      <c r="F48" s="7">
        <v>1</v>
      </c>
      <c r="G48" s="8" t="s">
        <v>151</v>
      </c>
      <c r="H48" s="9" t="s">
        <v>43</v>
      </c>
      <c r="I48" s="9" t="s">
        <v>20</v>
      </c>
      <c r="J48" s="10">
        <v>480700</v>
      </c>
      <c r="K48" s="11" t="s">
        <v>152</v>
      </c>
      <c r="L48" s="11">
        <v>41023</v>
      </c>
      <c r="M48" s="10">
        <v>273121.69</v>
      </c>
      <c r="N48" s="10">
        <f>J48+M48</f>
        <v>753821.69</v>
      </c>
      <c r="O48" s="11">
        <v>2931.18</v>
      </c>
      <c r="P48" s="12">
        <v>215.2</v>
      </c>
      <c r="Q48" s="13">
        <f>O48+P48+O49+P49</f>
        <v>4017.5299999999997</v>
      </c>
      <c r="R48" s="14">
        <v>60</v>
      </c>
      <c r="S48" s="14">
        <f>N48/Q48/R48</f>
        <v>3.1272186725010971</v>
      </c>
      <c r="T48" s="25"/>
      <c r="U48" s="61" t="s">
        <v>217</v>
      </c>
    </row>
    <row r="49" spans="1:21" x14ac:dyDescent="0.2">
      <c r="A49" s="4">
        <v>47</v>
      </c>
      <c r="B49" s="5" t="s">
        <v>153</v>
      </c>
      <c r="C49" s="5"/>
      <c r="D49" s="6"/>
      <c r="E49" s="7"/>
      <c r="F49" s="7"/>
      <c r="G49" s="8"/>
      <c r="H49" s="9"/>
      <c r="I49" s="9"/>
      <c r="J49" s="10"/>
      <c r="K49" s="11"/>
      <c r="L49" s="11"/>
      <c r="M49" s="10"/>
      <c r="N49" s="10"/>
      <c r="O49" s="11">
        <v>744.45</v>
      </c>
      <c r="P49" s="12">
        <v>126.7</v>
      </c>
      <c r="Q49" s="13"/>
      <c r="R49" s="14">
        <v>60</v>
      </c>
      <c r="S49" s="14">
        <v>3.13</v>
      </c>
      <c r="T49" s="25"/>
      <c r="U49" s="61" t="s">
        <v>215</v>
      </c>
    </row>
    <row r="50" spans="1:21" s="16" customFormat="1" x14ac:dyDescent="0.2">
      <c r="A50" s="4">
        <v>48</v>
      </c>
      <c r="B50" s="5" t="s">
        <v>154</v>
      </c>
      <c r="C50" s="5">
        <v>1</v>
      </c>
      <c r="D50" s="6">
        <v>1</v>
      </c>
      <c r="E50" s="7"/>
      <c r="F50" s="7">
        <v>1</v>
      </c>
      <c r="G50" s="8" t="s">
        <v>155</v>
      </c>
      <c r="H50" s="9" t="s">
        <v>43</v>
      </c>
      <c r="I50" s="9" t="s">
        <v>20</v>
      </c>
      <c r="J50" s="10">
        <v>480700</v>
      </c>
      <c r="K50" s="11" t="s">
        <v>156</v>
      </c>
      <c r="L50" s="11">
        <v>41022</v>
      </c>
      <c r="M50" s="10">
        <v>273121.69</v>
      </c>
      <c r="N50" s="10">
        <f t="shared" ref="N50:N56" si="8">J50+M50</f>
        <v>753821.69</v>
      </c>
      <c r="O50" s="11">
        <v>5986.59</v>
      </c>
      <c r="P50" s="12">
        <v>0</v>
      </c>
      <c r="Q50" s="13">
        <f t="shared" ref="Q50:Q55" si="9">O50+P50</f>
        <v>5986.59</v>
      </c>
      <c r="R50" s="14">
        <v>60</v>
      </c>
      <c r="S50" s="14">
        <f t="shared" ref="S50:S56" si="10">N50/Q50/R50</f>
        <v>2.0986395983912933</v>
      </c>
      <c r="T50" s="17">
        <v>2.0995479333778966</v>
      </c>
      <c r="U50" s="61" t="s">
        <v>217</v>
      </c>
    </row>
    <row r="51" spans="1:21" x14ac:dyDescent="0.2">
      <c r="A51" s="4">
        <v>49</v>
      </c>
      <c r="B51" s="5" t="s">
        <v>157</v>
      </c>
      <c r="C51" s="5">
        <v>1</v>
      </c>
      <c r="D51" s="6">
        <v>1</v>
      </c>
      <c r="E51" s="7"/>
      <c r="F51" s="7">
        <v>1</v>
      </c>
      <c r="G51" s="8" t="s">
        <v>158</v>
      </c>
      <c r="H51" s="9" t="s">
        <v>19</v>
      </c>
      <c r="I51" s="9" t="s">
        <v>20</v>
      </c>
      <c r="J51" s="10">
        <v>405869.5</v>
      </c>
      <c r="K51" s="11" t="s">
        <v>159</v>
      </c>
      <c r="L51" s="11">
        <v>41012</v>
      </c>
      <c r="M51" s="10">
        <v>220417.06</v>
      </c>
      <c r="N51" s="10">
        <f t="shared" si="8"/>
        <v>626286.56000000006</v>
      </c>
      <c r="O51" s="11">
        <v>2457.96</v>
      </c>
      <c r="P51" s="12">
        <v>397.5</v>
      </c>
      <c r="Q51" s="13">
        <f t="shared" si="9"/>
        <v>2855.46</v>
      </c>
      <c r="R51" s="14">
        <v>60</v>
      </c>
      <c r="S51" s="14">
        <f t="shared" si="10"/>
        <v>3.6554913510724485</v>
      </c>
      <c r="T51" s="15">
        <v>3.8080001945690904</v>
      </c>
      <c r="U51" s="61" t="s">
        <v>217</v>
      </c>
    </row>
    <row r="52" spans="1:21" x14ac:dyDescent="0.2">
      <c r="A52" s="4">
        <v>50</v>
      </c>
      <c r="B52" s="5" t="s">
        <v>160</v>
      </c>
      <c r="C52" s="5">
        <v>1</v>
      </c>
      <c r="D52" s="6">
        <v>1</v>
      </c>
      <c r="E52" s="7"/>
      <c r="F52" s="7">
        <v>1</v>
      </c>
      <c r="G52" s="8" t="s">
        <v>161</v>
      </c>
      <c r="H52" s="9" t="s">
        <v>62</v>
      </c>
      <c r="I52" s="9" t="s">
        <v>20</v>
      </c>
      <c r="J52" s="10">
        <v>480700</v>
      </c>
      <c r="K52" s="11" t="s">
        <v>162</v>
      </c>
      <c r="L52" s="11">
        <v>41023</v>
      </c>
      <c r="M52" s="10">
        <v>273121.69</v>
      </c>
      <c r="N52" s="10">
        <f t="shared" si="8"/>
        <v>753821.69</v>
      </c>
      <c r="O52" s="11">
        <v>3821.04</v>
      </c>
      <c r="P52" s="12">
        <v>255.8</v>
      </c>
      <c r="Q52" s="13">
        <f t="shared" si="9"/>
        <v>4076.84</v>
      </c>
      <c r="R52" s="14">
        <v>60</v>
      </c>
      <c r="S52" s="14">
        <f t="shared" si="10"/>
        <v>3.0817237942458697</v>
      </c>
      <c r="T52" s="15">
        <v>3.0043748704704507</v>
      </c>
      <c r="U52" s="61" t="s">
        <v>217</v>
      </c>
    </row>
    <row r="53" spans="1:21" x14ac:dyDescent="0.2">
      <c r="A53" s="4">
        <v>51</v>
      </c>
      <c r="B53" s="5" t="s">
        <v>163</v>
      </c>
      <c r="C53" s="5">
        <v>1</v>
      </c>
      <c r="D53" s="6">
        <v>1</v>
      </c>
      <c r="E53" s="7"/>
      <c r="F53" s="7">
        <v>1</v>
      </c>
      <c r="G53" s="8" t="s">
        <v>164</v>
      </c>
      <c r="H53" s="9" t="s">
        <v>24</v>
      </c>
      <c r="I53" s="9" t="s">
        <v>20</v>
      </c>
      <c r="J53" s="10">
        <v>405869.5</v>
      </c>
      <c r="K53" s="11" t="s">
        <v>165</v>
      </c>
      <c r="L53" s="11">
        <v>41012</v>
      </c>
      <c r="M53" s="10">
        <v>220417.06</v>
      </c>
      <c r="N53" s="10">
        <f t="shared" si="8"/>
        <v>626286.56000000006</v>
      </c>
      <c r="O53" s="11">
        <v>5332.76</v>
      </c>
      <c r="P53" s="12">
        <v>288.7</v>
      </c>
      <c r="Q53" s="13">
        <f t="shared" si="9"/>
        <v>5621.46</v>
      </c>
      <c r="R53" s="14">
        <v>60</v>
      </c>
      <c r="S53" s="14">
        <f t="shared" si="10"/>
        <v>1.8568324480354452</v>
      </c>
      <c r="T53" s="17">
        <v>1.8567531766784664</v>
      </c>
      <c r="U53" s="61" t="s">
        <v>217</v>
      </c>
    </row>
    <row r="54" spans="1:21" x14ac:dyDescent="0.2">
      <c r="A54" s="4">
        <v>52</v>
      </c>
      <c r="B54" s="5" t="s">
        <v>166</v>
      </c>
      <c r="C54" s="5">
        <v>1</v>
      </c>
      <c r="D54" s="6">
        <v>1</v>
      </c>
      <c r="E54" s="7"/>
      <c r="F54" s="7">
        <v>1</v>
      </c>
      <c r="G54" s="8" t="s">
        <v>167</v>
      </c>
      <c r="H54" s="9" t="s">
        <v>62</v>
      </c>
      <c r="I54" s="9" t="s">
        <v>20</v>
      </c>
      <c r="J54" s="10">
        <v>480700</v>
      </c>
      <c r="K54" s="11" t="s">
        <v>168</v>
      </c>
      <c r="L54" s="11">
        <v>41023</v>
      </c>
      <c r="M54" s="10">
        <v>273121.69</v>
      </c>
      <c r="N54" s="10">
        <f t="shared" si="8"/>
        <v>753821.69</v>
      </c>
      <c r="O54" s="11">
        <v>4066.8</v>
      </c>
      <c r="P54" s="12">
        <v>0</v>
      </c>
      <c r="Q54" s="13">
        <f t="shared" si="9"/>
        <v>4066.8</v>
      </c>
      <c r="R54" s="14">
        <v>60</v>
      </c>
      <c r="S54" s="14">
        <f t="shared" si="10"/>
        <v>3.089331866168322</v>
      </c>
      <c r="T54" s="15">
        <v>3.0391134091275598</v>
      </c>
      <c r="U54" s="61" t="s">
        <v>217</v>
      </c>
    </row>
    <row r="55" spans="1:21" x14ac:dyDescent="0.2">
      <c r="A55" s="4">
        <v>53</v>
      </c>
      <c r="B55" s="5" t="s">
        <v>169</v>
      </c>
      <c r="C55" s="5">
        <v>1</v>
      </c>
      <c r="D55" s="6">
        <v>1</v>
      </c>
      <c r="E55" s="7"/>
      <c r="F55" s="7">
        <v>1</v>
      </c>
      <c r="G55" s="8" t="s">
        <v>170</v>
      </c>
      <c r="H55" s="9" t="s">
        <v>43</v>
      </c>
      <c r="I55" s="9" t="s">
        <v>171</v>
      </c>
      <c r="J55" s="10">
        <v>405869.5</v>
      </c>
      <c r="K55" s="11" t="s">
        <v>172</v>
      </c>
      <c r="L55" s="11">
        <v>41012</v>
      </c>
      <c r="M55" s="10">
        <v>220417.06</v>
      </c>
      <c r="N55" s="10">
        <f t="shared" si="8"/>
        <v>626286.56000000006</v>
      </c>
      <c r="O55" s="11">
        <v>2466.9</v>
      </c>
      <c r="P55" s="12">
        <v>371.7</v>
      </c>
      <c r="Q55" s="13">
        <f t="shared" si="9"/>
        <v>2838.6</v>
      </c>
      <c r="R55" s="14">
        <v>60</v>
      </c>
      <c r="S55" s="14">
        <f t="shared" si="10"/>
        <v>3.6772033161887321</v>
      </c>
      <c r="T55" s="15">
        <v>3.544710610022527</v>
      </c>
      <c r="U55" s="61" t="s">
        <v>217</v>
      </c>
    </row>
    <row r="56" spans="1:21" x14ac:dyDescent="0.2">
      <c r="A56" s="4">
        <v>54</v>
      </c>
      <c r="B56" s="18" t="s">
        <v>173</v>
      </c>
      <c r="C56" s="5">
        <v>1</v>
      </c>
      <c r="D56" s="6">
        <v>1</v>
      </c>
      <c r="E56" s="7"/>
      <c r="F56" s="7">
        <v>1</v>
      </c>
      <c r="G56" s="8" t="s">
        <v>174</v>
      </c>
      <c r="H56" s="9" t="s">
        <v>62</v>
      </c>
      <c r="I56" s="9" t="s">
        <v>20</v>
      </c>
      <c r="J56" s="10">
        <v>480700</v>
      </c>
      <c r="K56" s="11" t="s">
        <v>175</v>
      </c>
      <c r="L56" s="11">
        <v>41023</v>
      </c>
      <c r="M56" s="10">
        <v>273121.69</v>
      </c>
      <c r="N56" s="10">
        <f t="shared" si="8"/>
        <v>753821.69</v>
      </c>
      <c r="O56" s="11">
        <v>3660.32</v>
      </c>
      <c r="P56" s="12">
        <v>57.4</v>
      </c>
      <c r="Q56" s="13">
        <f>O56+P56+O57+P57+O58+P58</f>
        <v>10776.48</v>
      </c>
      <c r="R56" s="14">
        <v>60</v>
      </c>
      <c r="S56" s="14">
        <f t="shared" si="10"/>
        <v>1.1658440263734848</v>
      </c>
      <c r="T56" s="25"/>
      <c r="U56" s="61" t="s">
        <v>217</v>
      </c>
    </row>
    <row r="57" spans="1:21" x14ac:dyDescent="0.2">
      <c r="A57" s="4">
        <v>55</v>
      </c>
      <c r="B57" s="5" t="s">
        <v>176</v>
      </c>
      <c r="C57" s="5"/>
      <c r="D57" s="6"/>
      <c r="E57" s="7"/>
      <c r="F57" s="7"/>
      <c r="G57" s="8"/>
      <c r="H57" s="9"/>
      <c r="I57" s="9"/>
      <c r="J57" s="10"/>
      <c r="K57" s="11"/>
      <c r="L57" s="11"/>
      <c r="M57" s="10"/>
      <c r="N57" s="10"/>
      <c r="O57" s="11">
        <v>3547.2</v>
      </c>
      <c r="P57" s="12">
        <v>25.9</v>
      </c>
      <c r="Q57" s="13"/>
      <c r="R57" s="14">
        <v>60</v>
      </c>
      <c r="S57" s="14">
        <v>1.17</v>
      </c>
      <c r="T57" s="25"/>
      <c r="U57" s="61" t="s">
        <v>215</v>
      </c>
    </row>
    <row r="58" spans="1:21" x14ac:dyDescent="0.2">
      <c r="A58" s="4">
        <v>56</v>
      </c>
      <c r="B58" s="5" t="s">
        <v>177</v>
      </c>
      <c r="C58" s="5"/>
      <c r="D58" s="6"/>
      <c r="E58" s="7"/>
      <c r="F58" s="7"/>
      <c r="G58" s="8"/>
      <c r="H58" s="9"/>
      <c r="I58" s="9"/>
      <c r="J58" s="10"/>
      <c r="K58" s="11"/>
      <c r="L58" s="11"/>
      <c r="M58" s="10"/>
      <c r="N58" s="10"/>
      <c r="O58" s="11">
        <v>3281.76</v>
      </c>
      <c r="P58" s="12">
        <v>203.9</v>
      </c>
      <c r="Q58" s="13"/>
      <c r="R58" s="14">
        <v>60</v>
      </c>
      <c r="S58" s="14">
        <v>1.17</v>
      </c>
      <c r="T58" s="25"/>
      <c r="U58" s="61" t="s">
        <v>215</v>
      </c>
    </row>
    <row r="59" spans="1:21" x14ac:dyDescent="0.2">
      <c r="A59" s="4">
        <v>57</v>
      </c>
      <c r="B59" s="5" t="s">
        <v>178</v>
      </c>
      <c r="C59" s="5">
        <v>1</v>
      </c>
      <c r="D59" s="6">
        <v>1</v>
      </c>
      <c r="E59" s="7"/>
      <c r="F59" s="7">
        <v>1</v>
      </c>
      <c r="G59" s="8" t="s">
        <v>179</v>
      </c>
      <c r="H59" s="9" t="s">
        <v>19</v>
      </c>
      <c r="I59" s="9" t="s">
        <v>20</v>
      </c>
      <c r="J59" s="10">
        <v>480700</v>
      </c>
      <c r="K59" s="11" t="s">
        <v>180</v>
      </c>
      <c r="L59" s="11">
        <v>41023</v>
      </c>
      <c r="M59" s="10">
        <v>273121.69</v>
      </c>
      <c r="N59" s="10">
        <f>J59+M59</f>
        <v>753821.69</v>
      </c>
      <c r="O59" s="11">
        <v>4017.77</v>
      </c>
      <c r="P59" s="12">
        <v>0</v>
      </c>
      <c r="Q59" s="13">
        <f>O59+P59</f>
        <v>4017.77</v>
      </c>
      <c r="R59" s="14">
        <v>60</v>
      </c>
      <c r="S59" s="14">
        <f>N59/Q59/R59</f>
        <v>3.1270318692541719</v>
      </c>
      <c r="T59" s="15">
        <v>3.1167687505168278</v>
      </c>
      <c r="U59" s="61" t="s">
        <v>217</v>
      </c>
    </row>
    <row r="60" spans="1:21" x14ac:dyDescent="0.2">
      <c r="A60" s="4">
        <v>58</v>
      </c>
      <c r="B60" s="18" t="s">
        <v>181</v>
      </c>
      <c r="C60" s="5">
        <v>1</v>
      </c>
      <c r="D60" s="6">
        <v>1</v>
      </c>
      <c r="E60" s="7"/>
      <c r="F60" s="7">
        <v>1</v>
      </c>
      <c r="G60" s="8" t="s">
        <v>182</v>
      </c>
      <c r="H60" s="9" t="s">
        <v>19</v>
      </c>
      <c r="I60" s="9" t="s">
        <v>20</v>
      </c>
      <c r="J60" s="10">
        <v>480700</v>
      </c>
      <c r="K60" s="11" t="s">
        <v>183</v>
      </c>
      <c r="L60" s="11">
        <v>41023</v>
      </c>
      <c r="M60" s="10">
        <v>273121.69</v>
      </c>
      <c r="N60" s="10">
        <f>J60+M60</f>
        <v>753821.69</v>
      </c>
      <c r="O60" s="11">
        <v>3413.61</v>
      </c>
      <c r="P60" s="12">
        <v>414.9</v>
      </c>
      <c r="Q60" s="13">
        <f>O60+P60+O61+P61</f>
        <v>6618.41</v>
      </c>
      <c r="R60" s="14">
        <v>60</v>
      </c>
      <c r="S60" s="14">
        <f>N60/Q60/R60</f>
        <v>1.8982950336007187</v>
      </c>
      <c r="T60" s="25"/>
      <c r="U60" s="61" t="s">
        <v>217</v>
      </c>
    </row>
    <row r="61" spans="1:21" x14ac:dyDescent="0.2">
      <c r="A61" s="4">
        <v>59</v>
      </c>
      <c r="B61" s="5" t="s">
        <v>184</v>
      </c>
      <c r="C61" s="5"/>
      <c r="D61" s="6"/>
      <c r="E61" s="7"/>
      <c r="F61" s="7"/>
      <c r="G61" s="8"/>
      <c r="H61" s="9"/>
      <c r="I61" s="9"/>
      <c r="J61" s="10"/>
      <c r="K61" s="11"/>
      <c r="L61" s="11"/>
      <c r="M61" s="10"/>
      <c r="N61" s="10"/>
      <c r="O61" s="11">
        <v>2376.5</v>
      </c>
      <c r="P61" s="12">
        <v>413.4</v>
      </c>
      <c r="Q61" s="13"/>
      <c r="R61" s="14">
        <v>60</v>
      </c>
      <c r="S61" s="14">
        <v>1.9</v>
      </c>
      <c r="T61" s="25"/>
      <c r="U61" s="61" t="s">
        <v>215</v>
      </c>
    </row>
    <row r="62" spans="1:21" x14ac:dyDescent="0.2">
      <c r="A62" s="4">
        <v>60</v>
      </c>
      <c r="B62" s="5" t="s">
        <v>185</v>
      </c>
      <c r="C62" s="5">
        <v>1</v>
      </c>
      <c r="D62" s="6">
        <v>1</v>
      </c>
      <c r="E62" s="7"/>
      <c r="F62" s="7">
        <v>1</v>
      </c>
      <c r="G62" s="8" t="s">
        <v>186</v>
      </c>
      <c r="H62" s="9" t="s">
        <v>19</v>
      </c>
      <c r="I62" s="9" t="s">
        <v>20</v>
      </c>
      <c r="J62" s="10">
        <v>480700</v>
      </c>
      <c r="K62" s="11" t="s">
        <v>187</v>
      </c>
      <c r="L62" s="11">
        <v>41023</v>
      </c>
      <c r="M62" s="10">
        <v>273121.69</v>
      </c>
      <c r="N62" s="10">
        <f>J62+M62</f>
        <v>753821.69</v>
      </c>
      <c r="O62" s="11">
        <v>3953.03</v>
      </c>
      <c r="P62" s="12">
        <v>767.9</v>
      </c>
      <c r="Q62" s="13">
        <f>O62+P62</f>
        <v>4720.93</v>
      </c>
      <c r="R62" s="14">
        <v>60</v>
      </c>
      <c r="S62" s="14">
        <f>N62/Q62/R62</f>
        <v>2.6612753913600353</v>
      </c>
      <c r="T62" s="17">
        <v>2.655105736244074</v>
      </c>
      <c r="U62" s="61" t="s">
        <v>217</v>
      </c>
    </row>
    <row r="63" spans="1:21" x14ac:dyDescent="0.2">
      <c r="A63" s="4">
        <v>61</v>
      </c>
      <c r="B63" s="5" t="s">
        <v>188</v>
      </c>
      <c r="C63" s="5">
        <v>1</v>
      </c>
      <c r="D63" s="6">
        <v>1</v>
      </c>
      <c r="E63" s="7"/>
      <c r="F63" s="7">
        <v>1</v>
      </c>
      <c r="G63" s="8" t="s">
        <v>189</v>
      </c>
      <c r="H63" s="9" t="s">
        <v>19</v>
      </c>
      <c r="I63" s="9" t="s">
        <v>20</v>
      </c>
      <c r="J63" s="10">
        <v>480700</v>
      </c>
      <c r="K63" s="11" t="s">
        <v>190</v>
      </c>
      <c r="L63" s="11">
        <v>41023</v>
      </c>
      <c r="M63" s="10">
        <v>273121.69</v>
      </c>
      <c r="N63" s="10">
        <f>J63+M63</f>
        <v>753821.69</v>
      </c>
      <c r="O63" s="11">
        <v>2494.73</v>
      </c>
      <c r="P63" s="12">
        <v>0</v>
      </c>
      <c r="Q63" s="13">
        <f>O63+P63</f>
        <v>2494.73</v>
      </c>
      <c r="R63" s="14">
        <v>60</v>
      </c>
      <c r="S63" s="14">
        <f>N63/Q63/R63</f>
        <v>5.0360940195264954</v>
      </c>
      <c r="T63" s="17">
        <v>5.0355490313961253</v>
      </c>
      <c r="U63" s="61" t="s">
        <v>217</v>
      </c>
    </row>
    <row r="64" spans="1:21" x14ac:dyDescent="0.2">
      <c r="A64" s="4">
        <v>62</v>
      </c>
      <c r="B64" s="5" t="s">
        <v>191</v>
      </c>
      <c r="C64" s="5">
        <v>1</v>
      </c>
      <c r="D64" s="6">
        <v>1</v>
      </c>
      <c r="E64" s="7"/>
      <c r="F64" s="7">
        <v>1</v>
      </c>
      <c r="G64" s="8" t="s">
        <v>192</v>
      </c>
      <c r="H64" s="9" t="s">
        <v>19</v>
      </c>
      <c r="I64" s="9" t="s">
        <v>20</v>
      </c>
      <c r="J64" s="10">
        <v>480700</v>
      </c>
      <c r="K64" s="11" t="s">
        <v>193</v>
      </c>
      <c r="L64" s="11">
        <v>41023</v>
      </c>
      <c r="M64" s="10">
        <v>273121.69</v>
      </c>
      <c r="N64" s="10">
        <f>J64+M64</f>
        <v>753821.69</v>
      </c>
      <c r="O64" s="11">
        <v>3104.86</v>
      </c>
      <c r="P64" s="12">
        <v>0</v>
      </c>
      <c r="Q64" s="13">
        <f>O64+P64</f>
        <v>3104.86</v>
      </c>
      <c r="R64" s="14">
        <v>60</v>
      </c>
      <c r="S64" s="14">
        <f>N64/Q64/R64</f>
        <v>4.0464609783801304</v>
      </c>
      <c r="T64" s="15">
        <v>3.92370232146575</v>
      </c>
      <c r="U64" s="61" t="s">
        <v>217</v>
      </c>
    </row>
    <row r="65" spans="1:21" x14ac:dyDescent="0.2">
      <c r="A65" s="4">
        <v>63</v>
      </c>
      <c r="B65" s="5" t="s">
        <v>194</v>
      </c>
      <c r="C65" s="5">
        <v>1</v>
      </c>
      <c r="D65" s="6">
        <v>1</v>
      </c>
      <c r="E65" s="7"/>
      <c r="F65" s="7">
        <v>1</v>
      </c>
      <c r="G65" s="8" t="s">
        <v>195</v>
      </c>
      <c r="H65" s="9" t="s">
        <v>19</v>
      </c>
      <c r="I65" s="9" t="s">
        <v>20</v>
      </c>
      <c r="J65" s="10">
        <v>480700</v>
      </c>
      <c r="K65" s="11" t="s">
        <v>196</v>
      </c>
      <c r="L65" s="11">
        <v>41023</v>
      </c>
      <c r="M65" s="10">
        <v>273121.69</v>
      </c>
      <c r="N65" s="10">
        <f>J64+M64</f>
        <v>753821.69</v>
      </c>
      <c r="O65" s="11">
        <v>2078.25</v>
      </c>
      <c r="P65" s="12">
        <v>0</v>
      </c>
      <c r="Q65" s="13">
        <v>2091</v>
      </c>
      <c r="R65" s="14">
        <v>60</v>
      </c>
      <c r="S65" s="14">
        <f>N65/Q65/R65</f>
        <v>6.0084623784473141</v>
      </c>
      <c r="T65" s="17">
        <v>6.0084623784473141</v>
      </c>
      <c r="U65" s="61" t="s">
        <v>217</v>
      </c>
    </row>
    <row r="66" spans="1:21" x14ac:dyDescent="0.2">
      <c r="A66" s="4">
        <v>64</v>
      </c>
      <c r="B66" s="18" t="s">
        <v>197</v>
      </c>
      <c r="C66" s="5">
        <v>1</v>
      </c>
      <c r="D66" s="6">
        <v>1</v>
      </c>
      <c r="E66" s="7"/>
      <c r="F66" s="7">
        <v>1</v>
      </c>
      <c r="G66" s="8" t="s">
        <v>198</v>
      </c>
      <c r="H66" s="9" t="s">
        <v>19</v>
      </c>
      <c r="I66" s="9" t="s">
        <v>20</v>
      </c>
      <c r="J66" s="10">
        <v>480700</v>
      </c>
      <c r="K66" s="11" t="s">
        <v>199</v>
      </c>
      <c r="L66" s="11">
        <v>41023</v>
      </c>
      <c r="M66" s="10">
        <v>273121.69</v>
      </c>
      <c r="N66" s="10">
        <f>J66+M66</f>
        <v>753821.69</v>
      </c>
      <c r="O66" s="11">
        <v>2326.5</v>
      </c>
      <c r="P66" s="12">
        <v>419.1</v>
      </c>
      <c r="Q66" s="13">
        <f>O66+P66+O67+P67</f>
        <v>4738.7599999999993</v>
      </c>
      <c r="R66" s="14">
        <v>60</v>
      </c>
      <c r="S66" s="14">
        <f>N66/Q66/R66</f>
        <v>2.6512621093563156</v>
      </c>
      <c r="T66" s="25"/>
      <c r="U66" s="61" t="s">
        <v>217</v>
      </c>
    </row>
    <row r="67" spans="1:21" x14ac:dyDescent="0.2">
      <c r="A67" s="4">
        <v>65</v>
      </c>
      <c r="B67" s="5" t="s">
        <v>200</v>
      </c>
      <c r="C67" s="5"/>
      <c r="D67" s="6"/>
      <c r="E67" s="7"/>
      <c r="F67" s="7"/>
      <c r="G67" s="8"/>
      <c r="H67" s="9"/>
      <c r="I67" s="9"/>
      <c r="J67" s="10"/>
      <c r="K67" s="11"/>
      <c r="L67" s="11"/>
      <c r="M67" s="10"/>
      <c r="N67" s="10"/>
      <c r="O67" s="11">
        <v>1751.76</v>
      </c>
      <c r="P67" s="12">
        <v>241.4</v>
      </c>
      <c r="Q67" s="13"/>
      <c r="R67" s="14">
        <v>60</v>
      </c>
      <c r="S67" s="14">
        <v>2.65</v>
      </c>
      <c r="T67" s="25"/>
      <c r="U67" s="61" t="s">
        <v>215</v>
      </c>
    </row>
    <row r="68" spans="1:21" x14ac:dyDescent="0.2">
      <c r="A68" s="4">
        <v>66</v>
      </c>
      <c r="B68" s="5" t="s">
        <v>201</v>
      </c>
      <c r="C68" s="5">
        <v>1</v>
      </c>
      <c r="D68" s="6">
        <v>8</v>
      </c>
      <c r="E68" s="7"/>
      <c r="F68" s="7">
        <v>1</v>
      </c>
      <c r="G68" s="20" t="s">
        <v>202</v>
      </c>
      <c r="H68" s="9" t="s">
        <v>62</v>
      </c>
      <c r="I68" s="9" t="s">
        <v>20</v>
      </c>
      <c r="J68" s="10">
        <v>3845600</v>
      </c>
      <c r="K68" s="11" t="s">
        <v>203</v>
      </c>
      <c r="L68" s="11">
        <v>41023</v>
      </c>
      <c r="M68" s="10">
        <v>2184973.52</v>
      </c>
      <c r="N68" s="10">
        <f>J68+M68</f>
        <v>6030573.5199999996</v>
      </c>
      <c r="O68" s="11">
        <v>54796.31</v>
      </c>
      <c r="P68" s="12">
        <v>0</v>
      </c>
      <c r="Q68" s="13">
        <f>O68+P68</f>
        <v>54796.31</v>
      </c>
      <c r="R68" s="14">
        <v>60</v>
      </c>
      <c r="S68" s="14">
        <f>N68/Q68/R68</f>
        <v>1.8342395439887587</v>
      </c>
      <c r="T68" s="17">
        <v>1.8327114012374941</v>
      </c>
      <c r="U68" s="61" t="s">
        <v>217</v>
      </c>
    </row>
    <row r="69" spans="1:21" x14ac:dyDescent="0.2">
      <c r="A69" s="4">
        <v>67</v>
      </c>
      <c r="B69" s="5" t="s">
        <v>204</v>
      </c>
      <c r="C69" s="5">
        <v>1</v>
      </c>
      <c r="D69" s="6">
        <v>2</v>
      </c>
      <c r="E69" s="7"/>
      <c r="F69" s="7">
        <v>1</v>
      </c>
      <c r="G69" s="27" t="s">
        <v>205</v>
      </c>
      <c r="H69" s="9" t="s">
        <v>24</v>
      </c>
      <c r="I69" s="9" t="s">
        <v>20</v>
      </c>
      <c r="J69" s="10">
        <v>811739</v>
      </c>
      <c r="K69" s="11" t="s">
        <v>206</v>
      </c>
      <c r="L69" s="11">
        <v>41012</v>
      </c>
      <c r="M69" s="10">
        <v>440834.06</v>
      </c>
      <c r="N69" s="10">
        <f>J69+M69</f>
        <v>1252573.06</v>
      </c>
      <c r="O69" s="11">
        <v>11019.04</v>
      </c>
      <c r="P69" s="12">
        <v>18.5</v>
      </c>
      <c r="Q69" s="13">
        <f>O69+P69</f>
        <v>11037.54</v>
      </c>
      <c r="R69" s="14">
        <v>60</v>
      </c>
      <c r="S69" s="14">
        <f>N69/Q69/R69</f>
        <v>1.891383194685289</v>
      </c>
      <c r="T69" s="17">
        <v>1.8945655383126117</v>
      </c>
      <c r="U69" s="61" t="s">
        <v>217</v>
      </c>
    </row>
    <row r="70" spans="1:21" s="30" customFormat="1" x14ac:dyDescent="0.2">
      <c r="A70" s="4">
        <v>68</v>
      </c>
      <c r="B70" s="28" t="s">
        <v>207</v>
      </c>
      <c r="C70" s="26">
        <v>1</v>
      </c>
      <c r="D70" s="7">
        <v>1</v>
      </c>
      <c r="E70" s="7"/>
      <c r="F70" s="7">
        <v>1</v>
      </c>
      <c r="G70" s="8" t="s">
        <v>208</v>
      </c>
      <c r="H70" s="9" t="s">
        <v>24</v>
      </c>
      <c r="I70" s="9" t="s">
        <v>20</v>
      </c>
      <c r="J70" s="10">
        <v>480700</v>
      </c>
      <c r="K70" s="11" t="s">
        <v>209</v>
      </c>
      <c r="L70" s="11">
        <v>41075</v>
      </c>
      <c r="M70" s="10">
        <v>273121.69</v>
      </c>
      <c r="N70" s="10">
        <f>J70+M70</f>
        <v>753821.69</v>
      </c>
      <c r="O70" s="11">
        <v>2647</v>
      </c>
      <c r="P70" s="29">
        <v>447.5</v>
      </c>
      <c r="Q70" s="13">
        <f>O70+P70+O71+P71</f>
        <v>4144.0199999999995</v>
      </c>
      <c r="R70" s="14">
        <v>60</v>
      </c>
      <c r="S70" s="14">
        <f>N70/Q70/R70</f>
        <v>3.0317650091778838</v>
      </c>
      <c r="T70" s="25"/>
      <c r="U70" s="61" t="s">
        <v>217</v>
      </c>
    </row>
    <row r="71" spans="1:21" s="30" customFormat="1" x14ac:dyDescent="0.2">
      <c r="A71" s="4">
        <v>69</v>
      </c>
      <c r="B71" s="26" t="s">
        <v>210</v>
      </c>
      <c r="C71" s="26"/>
      <c r="D71" s="7"/>
      <c r="E71" s="7"/>
      <c r="F71" s="7"/>
      <c r="G71" s="8"/>
      <c r="H71" s="9"/>
      <c r="I71" s="9"/>
      <c r="J71" s="10"/>
      <c r="K71" s="11"/>
      <c r="L71" s="11"/>
      <c r="M71" s="10"/>
      <c r="N71" s="10"/>
      <c r="O71" s="11">
        <v>952.12</v>
      </c>
      <c r="P71" s="31">
        <v>97.4</v>
      </c>
      <c r="Q71" s="13"/>
      <c r="R71" s="14">
        <v>60</v>
      </c>
      <c r="S71" s="14">
        <v>3.03</v>
      </c>
      <c r="T71" s="25"/>
      <c r="U71" s="61" t="s">
        <v>215</v>
      </c>
    </row>
    <row r="72" spans="1:21" s="30" customFormat="1" x14ac:dyDescent="0.2">
      <c r="A72" s="4">
        <v>70</v>
      </c>
      <c r="B72" s="5" t="s">
        <v>211</v>
      </c>
      <c r="C72" s="5">
        <v>1</v>
      </c>
      <c r="D72" s="6">
        <v>1</v>
      </c>
      <c r="E72" s="7"/>
      <c r="F72" s="7">
        <v>1</v>
      </c>
      <c r="G72" s="8" t="s">
        <v>18</v>
      </c>
      <c r="H72" s="9" t="s">
        <v>19</v>
      </c>
      <c r="I72" s="9" t="s">
        <v>20</v>
      </c>
      <c r="J72" s="10">
        <v>270575.45</v>
      </c>
      <c r="K72" s="11" t="s">
        <v>21</v>
      </c>
      <c r="L72" s="11">
        <v>41012</v>
      </c>
      <c r="M72" s="10">
        <v>150012.15</v>
      </c>
      <c r="N72" s="10">
        <f>J72+M72</f>
        <v>420587.6</v>
      </c>
      <c r="O72" s="11">
        <v>5135.42</v>
      </c>
      <c r="P72" s="12">
        <v>620.9</v>
      </c>
      <c r="Q72" s="13">
        <f>O72+P72</f>
        <v>5756.32</v>
      </c>
      <c r="R72" s="17" t="s">
        <v>212</v>
      </c>
      <c r="S72" s="14">
        <f>N72/Q72</f>
        <v>73.0653612029908</v>
      </c>
      <c r="T72" s="25"/>
      <c r="U72" s="61" t="s">
        <v>218</v>
      </c>
    </row>
    <row r="73" spans="1:21" x14ac:dyDescent="0.2">
      <c r="A73" s="4"/>
      <c r="B73" s="18" t="s">
        <v>213</v>
      </c>
      <c r="C73" s="18">
        <f>SUM(C3:C69)</f>
        <v>57</v>
      </c>
      <c r="D73" s="32">
        <f>SUM(D3:D70)</f>
        <v>68</v>
      </c>
      <c r="E73" s="33">
        <f>SUM(E6:E68)</f>
        <v>0</v>
      </c>
      <c r="F73" s="33">
        <f>SUM(F3:F69)</f>
        <v>57</v>
      </c>
      <c r="G73" s="7"/>
      <c r="H73" s="25"/>
      <c r="I73" s="25"/>
      <c r="J73" s="10">
        <f>SUM(J4:J72)</f>
        <v>30307390.949999999</v>
      </c>
      <c r="K73" s="10"/>
      <c r="L73" s="10"/>
      <c r="M73" s="10">
        <f>SUM(M3:M72)</f>
        <v>17484714.43999999</v>
      </c>
      <c r="N73" s="10">
        <f>SUM(N3:N72)</f>
        <v>48197974.889999993</v>
      </c>
      <c r="O73" s="10">
        <f>SUM(O3:O72)</f>
        <v>295160.12999999989</v>
      </c>
      <c r="P73" s="10">
        <f>SUM(P3:P72)</f>
        <v>20460.720000000012</v>
      </c>
      <c r="Q73" s="13">
        <f>SUM(Q3:Q72)</f>
        <v>315633.59999999986</v>
      </c>
      <c r="R73" s="13"/>
      <c r="S73" s="13"/>
      <c r="T73" s="17">
        <v>2.7472238375982183</v>
      </c>
      <c r="U73" s="61"/>
    </row>
    <row r="74" spans="1:21" x14ac:dyDescent="0.2">
      <c r="B74" s="34"/>
      <c r="C74" s="34"/>
      <c r="J74" s="35"/>
      <c r="T74" s="41"/>
    </row>
    <row r="75" spans="1:21" hidden="1" x14ac:dyDescent="0.2">
      <c r="J75" s="35"/>
      <c r="K75" s="35"/>
      <c r="L75" s="35"/>
      <c r="M75" s="35"/>
      <c r="N75" s="35"/>
      <c r="O75" s="35"/>
      <c r="P75" s="35"/>
      <c r="Q75" s="40"/>
    </row>
    <row r="76" spans="1:21" hidden="1" x14ac:dyDescent="0.2">
      <c r="B76" s="16" t="s">
        <v>214</v>
      </c>
      <c r="C76" s="34"/>
      <c r="T76" s="41"/>
    </row>
    <row r="77" spans="1:21" hidden="1" x14ac:dyDescent="0.2">
      <c r="A77" s="4">
        <v>1</v>
      </c>
      <c r="B77" s="5" t="s">
        <v>154</v>
      </c>
      <c r="C77" s="5">
        <v>1</v>
      </c>
      <c r="D77" s="6">
        <v>1</v>
      </c>
      <c r="E77" s="7"/>
      <c r="F77" s="7">
        <v>1</v>
      </c>
      <c r="G77" s="8" t="s">
        <v>155</v>
      </c>
      <c r="H77" s="9" t="s">
        <v>43</v>
      </c>
      <c r="I77" s="9" t="s">
        <v>20</v>
      </c>
      <c r="J77" s="10">
        <v>480700</v>
      </c>
      <c r="K77" s="11" t="s">
        <v>156</v>
      </c>
      <c r="L77" s="11">
        <v>41022</v>
      </c>
      <c r="M77" s="10">
        <v>273121.69</v>
      </c>
      <c r="N77" s="10">
        <f>J77+M77</f>
        <v>753821.69</v>
      </c>
      <c r="O77" s="11">
        <v>5984.39</v>
      </c>
      <c r="P77" s="12">
        <v>0</v>
      </c>
      <c r="Q77" s="13">
        <f>O77+P77</f>
        <v>5984.39</v>
      </c>
      <c r="R77" s="14">
        <v>52</v>
      </c>
      <c r="S77" s="14">
        <f>N77/Q77/R77</f>
        <v>2.4223974309058165</v>
      </c>
      <c r="T77" s="17">
        <v>2.0994111067850407</v>
      </c>
    </row>
    <row r="78" spans="1:21" x14ac:dyDescent="0.2">
      <c r="B78" s="34"/>
      <c r="C78" s="34"/>
    </row>
    <row r="79" spans="1:21" x14ac:dyDescent="0.2">
      <c r="B79" s="34"/>
      <c r="C79" s="34"/>
    </row>
    <row r="80" spans="1:21" x14ac:dyDescent="0.2">
      <c r="B80" s="34"/>
      <c r="C80" s="34"/>
    </row>
    <row r="81" spans="1:19" x14ac:dyDescent="0.2">
      <c r="B81" s="34"/>
      <c r="C81" s="34"/>
    </row>
    <row r="82" spans="1:19" ht="18.75" x14ac:dyDescent="0.3">
      <c r="A82" s="42"/>
      <c r="B82" s="43"/>
      <c r="C82" s="43"/>
      <c r="D82" s="42"/>
      <c r="E82" s="44"/>
      <c r="F82" s="44"/>
      <c r="G82" s="44"/>
      <c r="H82" s="44"/>
      <c r="I82" s="44"/>
      <c r="J82" s="45"/>
      <c r="K82" s="46"/>
      <c r="L82" s="46"/>
      <c r="M82" s="45"/>
      <c r="N82" s="45"/>
      <c r="O82" s="46"/>
      <c r="P82" s="47"/>
      <c r="Q82" s="48"/>
      <c r="R82" s="49"/>
      <c r="S82" s="49"/>
    </row>
    <row r="83" spans="1:19" ht="18.75" x14ac:dyDescent="0.3">
      <c r="A83" s="42"/>
      <c r="B83" s="43"/>
      <c r="C83" s="43"/>
      <c r="D83" s="42"/>
      <c r="E83" s="44"/>
      <c r="F83" s="44"/>
      <c r="G83" s="44"/>
      <c r="H83" s="44"/>
      <c r="I83" s="44"/>
      <c r="J83" s="45"/>
      <c r="K83" s="46"/>
      <c r="L83" s="46"/>
      <c r="M83" s="45"/>
      <c r="N83" s="45"/>
      <c r="O83" s="46"/>
      <c r="P83" s="47"/>
      <c r="Q83" s="48"/>
      <c r="R83" s="49"/>
      <c r="S83" s="49"/>
    </row>
    <row r="84" spans="1:19" ht="18.75" x14ac:dyDescent="0.3">
      <c r="A84" s="42"/>
      <c r="B84" s="43"/>
      <c r="C84" s="43"/>
      <c r="D84" s="42"/>
      <c r="E84" s="44"/>
      <c r="F84" s="44"/>
      <c r="G84" s="44"/>
      <c r="H84" s="44"/>
      <c r="I84" s="44"/>
      <c r="J84" s="45"/>
      <c r="K84" s="46"/>
      <c r="L84" s="46"/>
      <c r="M84" s="45"/>
      <c r="N84" s="45"/>
      <c r="O84" s="46"/>
      <c r="P84" s="47"/>
      <c r="Q84" s="48"/>
      <c r="R84" s="49"/>
      <c r="S84" s="49"/>
    </row>
    <row r="85" spans="1:19" ht="18.75" x14ac:dyDescent="0.3">
      <c r="A85" s="42"/>
      <c r="B85" s="43"/>
      <c r="C85" s="43"/>
      <c r="D85" s="42"/>
      <c r="E85" s="44"/>
      <c r="F85" s="44"/>
      <c r="G85" s="44"/>
      <c r="H85" s="44"/>
      <c r="I85" s="44"/>
      <c r="J85" s="45"/>
      <c r="K85" s="46"/>
      <c r="L85" s="46"/>
      <c r="M85" s="45"/>
      <c r="N85" s="45"/>
      <c r="O85" s="46"/>
      <c r="P85" s="47"/>
      <c r="Q85" s="48"/>
      <c r="R85" s="49"/>
      <c r="S85" s="49"/>
    </row>
    <row r="86" spans="1:19" ht="18.75" x14ac:dyDescent="0.3">
      <c r="A86" s="42"/>
      <c r="B86" s="43"/>
      <c r="C86" s="43"/>
      <c r="D86" s="42"/>
      <c r="E86" s="44"/>
      <c r="F86" s="44"/>
      <c r="G86" s="44"/>
      <c r="H86" s="44"/>
      <c r="I86" s="44"/>
      <c r="J86" s="45"/>
      <c r="K86" s="46"/>
      <c r="L86" s="46"/>
      <c r="M86" s="45"/>
      <c r="N86" s="45"/>
      <c r="O86" s="46"/>
      <c r="P86" s="47"/>
      <c r="Q86" s="48"/>
      <c r="R86" s="49"/>
      <c r="S86" s="49"/>
    </row>
    <row r="87" spans="1:19" ht="18.75" x14ac:dyDescent="0.3">
      <c r="A87" s="42"/>
      <c r="B87" s="43"/>
      <c r="C87" s="43"/>
      <c r="D87" s="42"/>
      <c r="E87" s="44"/>
      <c r="F87" s="44"/>
      <c r="G87" s="44"/>
      <c r="H87" s="44"/>
      <c r="I87" s="44"/>
      <c r="J87" s="45"/>
      <c r="K87" s="46"/>
      <c r="L87" s="46"/>
      <c r="M87" s="45"/>
      <c r="N87" s="45"/>
      <c r="O87" s="46"/>
      <c r="P87" s="47"/>
      <c r="Q87" s="48"/>
      <c r="R87" s="49"/>
      <c r="S87" s="49"/>
    </row>
    <row r="88" spans="1:19" ht="18.75" x14ac:dyDescent="0.3">
      <c r="A88" s="42"/>
      <c r="B88" s="43"/>
      <c r="C88" s="43"/>
      <c r="D88" s="42"/>
      <c r="E88" s="44"/>
      <c r="F88" s="44"/>
      <c r="G88" s="44"/>
      <c r="H88" s="44"/>
      <c r="I88" s="44"/>
      <c r="J88" s="45"/>
      <c r="K88" s="46"/>
      <c r="L88" s="46"/>
      <c r="M88" s="45"/>
      <c r="N88" s="45"/>
      <c r="O88" s="46"/>
      <c r="P88" s="47"/>
      <c r="Q88" s="48"/>
      <c r="R88" s="49"/>
      <c r="S88" s="49"/>
    </row>
    <row r="89" spans="1:19" ht="18.75" x14ac:dyDescent="0.3">
      <c r="A89" s="42"/>
      <c r="B89" s="42"/>
      <c r="C89" s="42"/>
      <c r="D89" s="42"/>
      <c r="E89" s="44"/>
      <c r="F89" s="44"/>
      <c r="G89" s="44"/>
      <c r="H89" s="44"/>
      <c r="I89" s="44"/>
      <c r="J89" s="45"/>
      <c r="K89" s="46"/>
      <c r="L89" s="46"/>
      <c r="M89" s="45"/>
      <c r="N89" s="45"/>
      <c r="O89" s="46"/>
      <c r="P89" s="47"/>
      <c r="Q89" s="48"/>
      <c r="R89" s="49"/>
      <c r="S89" s="49"/>
    </row>
    <row r="90" spans="1:19" ht="18.75" x14ac:dyDescent="0.3">
      <c r="A90" s="42"/>
      <c r="B90" s="42"/>
      <c r="C90" s="42"/>
      <c r="D90" s="42"/>
      <c r="E90" s="44"/>
      <c r="F90" s="44"/>
      <c r="G90" s="44"/>
      <c r="H90" s="44"/>
      <c r="I90" s="44"/>
      <c r="J90" s="45"/>
      <c r="K90" s="46"/>
      <c r="L90" s="46"/>
      <c r="M90" s="45"/>
      <c r="N90" s="45"/>
      <c r="O90" s="46"/>
      <c r="P90" s="47"/>
      <c r="Q90" s="48"/>
      <c r="R90" s="49"/>
      <c r="S90" s="49"/>
    </row>
    <row r="91" spans="1:19" ht="18.75" x14ac:dyDescent="0.3">
      <c r="A91" s="42"/>
      <c r="B91" s="42"/>
      <c r="C91" s="42"/>
      <c r="D91" s="42"/>
      <c r="E91" s="44"/>
      <c r="F91" s="44"/>
      <c r="G91" s="44"/>
      <c r="H91" s="44"/>
      <c r="I91" s="44"/>
      <c r="J91" s="45"/>
      <c r="K91" s="46"/>
      <c r="L91" s="46"/>
      <c r="M91" s="45"/>
      <c r="N91" s="45"/>
      <c r="O91" s="46"/>
      <c r="P91" s="47"/>
      <c r="Q91" s="48"/>
      <c r="R91" s="49"/>
      <c r="S91" s="49"/>
    </row>
    <row r="92" spans="1:19" ht="18.75" x14ac:dyDescent="0.3">
      <c r="A92" s="42"/>
      <c r="B92" s="42"/>
      <c r="C92" s="42"/>
      <c r="D92" s="42"/>
      <c r="E92" s="44"/>
      <c r="F92" s="44"/>
      <c r="G92" s="44"/>
      <c r="H92" s="44"/>
      <c r="I92" s="44"/>
      <c r="J92" s="45"/>
      <c r="K92" s="46"/>
      <c r="L92" s="46"/>
      <c r="M92" s="45"/>
      <c r="N92" s="45"/>
      <c r="O92" s="46"/>
      <c r="P92" s="47"/>
      <c r="Q92" s="48"/>
      <c r="R92" s="49"/>
      <c r="S92" s="49"/>
    </row>
    <row r="93" spans="1:19" ht="18.75" x14ac:dyDescent="0.3">
      <c r="A93" s="42"/>
      <c r="B93" s="42"/>
      <c r="C93" s="42"/>
      <c r="D93" s="42"/>
      <c r="E93" s="44"/>
      <c r="F93" s="44"/>
      <c r="G93" s="44"/>
      <c r="H93" s="44"/>
      <c r="I93" s="44"/>
      <c r="J93" s="45"/>
      <c r="K93" s="46"/>
      <c r="L93" s="46"/>
      <c r="M93" s="45"/>
      <c r="N93" s="45"/>
      <c r="O93" s="46"/>
      <c r="P93" s="47"/>
      <c r="Q93" s="48"/>
      <c r="R93" s="49"/>
      <c r="S93" s="49"/>
    </row>
    <row r="94" spans="1:19" ht="18.75" x14ac:dyDescent="0.3">
      <c r="A94" s="42"/>
      <c r="B94" s="42"/>
      <c r="C94" s="42"/>
      <c r="D94" s="42"/>
      <c r="E94" s="44"/>
      <c r="F94" s="44"/>
      <c r="G94" s="44"/>
      <c r="H94" s="44"/>
      <c r="I94" s="44"/>
      <c r="J94" s="45"/>
      <c r="K94" s="46"/>
      <c r="L94" s="46"/>
      <c r="M94" s="45"/>
      <c r="N94" s="45"/>
      <c r="O94" s="46"/>
      <c r="P94" s="47"/>
      <c r="Q94" s="48"/>
      <c r="R94" s="49"/>
      <c r="S94" s="49"/>
    </row>
    <row r="95" spans="1:19" ht="18.75" x14ac:dyDescent="12.75">
      <c r="A95" s="42"/>
      <c r="B95" s="44"/>
      <c r="C95" s="44"/>
      <c r="D95" s="44"/>
      <c r="E95" s="44"/>
      <c r="F95" s="44"/>
      <c r="G95" s="44"/>
      <c r="H95" s="44"/>
      <c r="I95" s="44"/>
      <c r="J95" s="46"/>
      <c r="K95" s="46"/>
      <c r="L95" s="46"/>
      <c r="M95" s="46"/>
      <c r="N95" s="46"/>
      <c r="O95" s="46"/>
      <c r="P95" s="46"/>
      <c r="Q95" s="49"/>
      <c r="R95" s="49"/>
      <c r="S95" s="49"/>
    </row>
    <row r="96" spans="1:19" ht="18.75" x14ac:dyDescent="0.3">
      <c r="A96" s="42"/>
      <c r="B96" s="42"/>
      <c r="C96" s="42"/>
      <c r="D96" s="42"/>
      <c r="E96" s="44"/>
      <c r="F96" s="44"/>
      <c r="G96" s="44"/>
      <c r="H96" s="44"/>
      <c r="I96" s="44"/>
      <c r="J96" s="45"/>
      <c r="K96" s="46"/>
      <c r="L96" s="46"/>
      <c r="M96" s="45"/>
      <c r="N96" s="45"/>
      <c r="O96" s="46"/>
      <c r="P96" s="47"/>
      <c r="Q96" s="48"/>
      <c r="R96" s="49"/>
      <c r="S96" s="49"/>
    </row>
    <row r="97" spans="1:19" ht="18.75" x14ac:dyDescent="0.3">
      <c r="A97" s="42"/>
      <c r="B97" s="42"/>
      <c r="C97" s="42"/>
      <c r="D97" s="42"/>
      <c r="E97" s="44"/>
      <c r="F97" s="44"/>
      <c r="G97" s="44"/>
      <c r="H97" s="44"/>
      <c r="I97" s="44"/>
      <c r="J97" s="45"/>
      <c r="K97" s="46"/>
      <c r="L97" s="46"/>
      <c r="M97" s="45"/>
      <c r="N97" s="45"/>
      <c r="O97" s="46"/>
      <c r="P97" s="47"/>
      <c r="Q97" s="48"/>
      <c r="R97" s="49"/>
      <c r="S97" s="49"/>
    </row>
    <row r="98" spans="1:19" ht="18.75" x14ac:dyDescent="0.3">
      <c r="A98" s="42"/>
      <c r="B98" s="42"/>
      <c r="C98" s="42"/>
      <c r="D98" s="42"/>
      <c r="E98" s="44"/>
      <c r="F98" s="44"/>
      <c r="G98" s="44"/>
      <c r="H98" s="44"/>
      <c r="I98" s="44"/>
      <c r="J98" s="45"/>
      <c r="K98" s="46"/>
      <c r="L98" s="46"/>
      <c r="M98" s="45"/>
      <c r="N98" s="45"/>
      <c r="O98" s="46"/>
      <c r="P98" s="47"/>
      <c r="Q98" s="48"/>
      <c r="R98" s="49"/>
      <c r="S98" s="49"/>
    </row>
    <row r="99" spans="1:19" ht="18.75" x14ac:dyDescent="0.3">
      <c r="A99" s="42"/>
      <c r="B99" s="42"/>
      <c r="C99" s="42"/>
      <c r="D99" s="42"/>
      <c r="E99" s="44"/>
      <c r="F99" s="44"/>
      <c r="G99" s="44"/>
      <c r="H99" s="44"/>
      <c r="I99" s="44"/>
      <c r="J99" s="45"/>
      <c r="K99" s="46"/>
      <c r="L99" s="46"/>
      <c r="M99" s="45"/>
      <c r="N99" s="45"/>
      <c r="O99" s="46"/>
      <c r="P99" s="47"/>
      <c r="Q99" s="48"/>
      <c r="R99" s="49"/>
      <c r="S99" s="49"/>
    </row>
    <row r="100" spans="1:19" ht="18.75" x14ac:dyDescent="0.3">
      <c r="A100" s="42"/>
      <c r="B100" s="42"/>
      <c r="C100" s="42"/>
      <c r="D100" s="42"/>
      <c r="E100" s="44"/>
      <c r="F100" s="44"/>
      <c r="G100" s="44"/>
      <c r="H100" s="44"/>
      <c r="I100" s="44"/>
      <c r="J100" s="45"/>
      <c r="K100" s="46"/>
      <c r="L100" s="46"/>
      <c r="M100" s="45"/>
      <c r="N100" s="45"/>
      <c r="O100" s="46"/>
      <c r="P100" s="47"/>
      <c r="Q100" s="48"/>
      <c r="R100" s="49"/>
      <c r="S100" s="49"/>
    </row>
  </sheetData>
  <mergeCells count="1">
    <mergeCell ref="A1:S1"/>
  </mergeCells>
  <phoneticPr fontId="19" type="noConversion"/>
  <pageMargins left="0" right="0" top="0" bottom="0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ВЦКП начислить с 01.10.13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ibsystems</cp:lastModifiedBy>
  <cp:lastPrinted>2013-10-01T05:12:45Z</cp:lastPrinted>
  <dcterms:created xsi:type="dcterms:W3CDTF">1996-10-08T23:32:33Z</dcterms:created>
  <dcterms:modified xsi:type="dcterms:W3CDTF">2013-10-01T05:35:22Z</dcterms:modified>
</cp:coreProperties>
</file>